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390" activeTab="0"/>
  </bookViews>
  <sheets>
    <sheet name="CompChange_co_2000s" sheetId="1" r:id="rId1"/>
  </sheets>
  <definedNames>
    <definedName name="_xlnm.Print_Titles" localSheetId="0">'CompChange_co_2000s'!$1:$7</definedName>
  </definedNames>
  <calcPr fullCalcOnLoad="1"/>
</workbook>
</file>

<file path=xl/sharedStrings.xml><?xml version="1.0" encoding="utf-8"?>
<sst xmlns="http://schemas.openxmlformats.org/spreadsheetml/2006/main" count="253" uniqueCount="245">
  <si>
    <t>ESTIMATE</t>
  </si>
  <si>
    <t>Code</t>
  </si>
  <si>
    <t>55001</t>
  </si>
  <si>
    <t>55003</t>
  </si>
  <si>
    <t>55005</t>
  </si>
  <si>
    <t>55007</t>
  </si>
  <si>
    <t>55009</t>
  </si>
  <si>
    <t>55011</t>
  </si>
  <si>
    <t>55013</t>
  </si>
  <si>
    <t>55015</t>
  </si>
  <si>
    <t>55017</t>
  </si>
  <si>
    <t>55019</t>
  </si>
  <si>
    <t>55021</t>
  </si>
  <si>
    <t>55023</t>
  </si>
  <si>
    <t>55025</t>
  </si>
  <si>
    <t>55027</t>
  </si>
  <si>
    <t>55029</t>
  </si>
  <si>
    <t>55031</t>
  </si>
  <si>
    <t>55033</t>
  </si>
  <si>
    <t>55035</t>
  </si>
  <si>
    <t>55037</t>
  </si>
  <si>
    <t>55039</t>
  </si>
  <si>
    <t>55041</t>
  </si>
  <si>
    <t>55043</t>
  </si>
  <si>
    <t>55045</t>
  </si>
  <si>
    <t>55047</t>
  </si>
  <si>
    <t>55049</t>
  </si>
  <si>
    <t>55051</t>
  </si>
  <si>
    <t>55053</t>
  </si>
  <si>
    <t>55055</t>
  </si>
  <si>
    <t>55057</t>
  </si>
  <si>
    <t>55059</t>
  </si>
  <si>
    <t>55061</t>
  </si>
  <si>
    <t>55063</t>
  </si>
  <si>
    <t>55065</t>
  </si>
  <si>
    <t>55067</t>
  </si>
  <si>
    <t>55069</t>
  </si>
  <si>
    <t>55071</t>
  </si>
  <si>
    <t>55073</t>
  </si>
  <si>
    <t>55075</t>
  </si>
  <si>
    <t>55077</t>
  </si>
  <si>
    <t>55078</t>
  </si>
  <si>
    <t>55079</t>
  </si>
  <si>
    <t>55081</t>
  </si>
  <si>
    <t>55083</t>
  </si>
  <si>
    <t>55085</t>
  </si>
  <si>
    <t>55087</t>
  </si>
  <si>
    <t>55089</t>
  </si>
  <si>
    <t>55091</t>
  </si>
  <si>
    <t>55093</t>
  </si>
  <si>
    <t>55095</t>
  </si>
  <si>
    <t>55097</t>
  </si>
  <si>
    <t>55099</t>
  </si>
  <si>
    <t>55101</t>
  </si>
  <si>
    <t>55103</t>
  </si>
  <si>
    <t>55105</t>
  </si>
  <si>
    <t>55107</t>
  </si>
  <si>
    <t>55109</t>
  </si>
  <si>
    <t>55111</t>
  </si>
  <si>
    <t>55113</t>
  </si>
  <si>
    <t>55115</t>
  </si>
  <si>
    <t>55117</t>
  </si>
  <si>
    <t>55119</t>
  </si>
  <si>
    <t>55121</t>
  </si>
  <si>
    <t>55123</t>
  </si>
  <si>
    <t>55125</t>
  </si>
  <si>
    <t>55127</t>
  </si>
  <si>
    <t>55129</t>
  </si>
  <si>
    <t>55131</t>
  </si>
  <si>
    <t>55133</t>
  </si>
  <si>
    <t>55135</t>
  </si>
  <si>
    <t>55137</t>
  </si>
  <si>
    <t>55139</t>
  </si>
  <si>
    <t>55141</t>
  </si>
  <si>
    <t>County Name</t>
  </si>
  <si>
    <t>Total</t>
  </si>
  <si>
    <t>Deaths</t>
  </si>
  <si>
    <t>Increase</t>
  </si>
  <si>
    <t>Migration</t>
  </si>
  <si>
    <t>CENSUS *</t>
  </si>
  <si>
    <t>FIPS</t>
  </si>
  <si>
    <t>ADAMS</t>
  </si>
  <si>
    <t>ASHLAND</t>
  </si>
  <si>
    <t>BARRON</t>
  </si>
  <si>
    <t>BAYFIELD</t>
  </si>
  <si>
    <t>BROWN</t>
  </si>
  <si>
    <t>BUFFALO</t>
  </si>
  <si>
    <t>BURNETT</t>
  </si>
  <si>
    <t>CALUMET</t>
  </si>
  <si>
    <t>CHIPPEWA</t>
  </si>
  <si>
    <t>CLARK</t>
  </si>
  <si>
    <t>COLUMBIA</t>
  </si>
  <si>
    <t>CRAWFORD</t>
  </si>
  <si>
    <t>DANE</t>
  </si>
  <si>
    <t>DODGE</t>
  </si>
  <si>
    <t>DOOR</t>
  </si>
  <si>
    <t>DOUGLAS</t>
  </si>
  <si>
    <t>DUNN</t>
  </si>
  <si>
    <t>EAU CLAIRE</t>
  </si>
  <si>
    <t>FLORENCE</t>
  </si>
  <si>
    <t>FOND DU LAC</t>
  </si>
  <si>
    <t>FOREST</t>
  </si>
  <si>
    <t>GRANT</t>
  </si>
  <si>
    <t>GREEN</t>
  </si>
  <si>
    <t>GREEN LAKE</t>
  </si>
  <si>
    <t>IOWA</t>
  </si>
  <si>
    <t>IRON</t>
  </si>
  <si>
    <t>JACKSON</t>
  </si>
  <si>
    <t>JEFFERSON</t>
  </si>
  <si>
    <t>JUNEAU</t>
  </si>
  <si>
    <t>KENOSHA</t>
  </si>
  <si>
    <t>KEWAUNEE</t>
  </si>
  <si>
    <t>LA CROSSE</t>
  </si>
  <si>
    <t>LAFAYETTE</t>
  </si>
  <si>
    <t>LANGLADE</t>
  </si>
  <si>
    <t>LINCOLN</t>
  </si>
  <si>
    <t>MANITOWOC</t>
  </si>
  <si>
    <t>MARATHON</t>
  </si>
  <si>
    <t>MARINETTE</t>
  </si>
  <si>
    <t>MARQUETTE</t>
  </si>
  <si>
    <t>MENOMINEE</t>
  </si>
  <si>
    <t>MILWAUKEE</t>
  </si>
  <si>
    <t>MONROE</t>
  </si>
  <si>
    <t>OCONTO</t>
  </si>
  <si>
    <t>ONEIDA</t>
  </si>
  <si>
    <t>OUTAGAMIE</t>
  </si>
  <si>
    <t>OZAUKEE</t>
  </si>
  <si>
    <t>PEPIN</t>
  </si>
  <si>
    <t>PIERCE</t>
  </si>
  <si>
    <t>POLK</t>
  </si>
  <si>
    <t>PORTAGE</t>
  </si>
  <si>
    <t>PRICE</t>
  </si>
  <si>
    <t>RACINE</t>
  </si>
  <si>
    <t>RICHLAND</t>
  </si>
  <si>
    <t>ROCK</t>
  </si>
  <si>
    <t>RUSK</t>
  </si>
  <si>
    <t>SAUK</t>
  </si>
  <si>
    <t>SAWYER</t>
  </si>
  <si>
    <t>SHAWANO</t>
  </si>
  <si>
    <t>SHEBOYGAN</t>
  </si>
  <si>
    <t>TAYLOR</t>
  </si>
  <si>
    <t>TREMPEALEAU</t>
  </si>
  <si>
    <t>VERNON</t>
  </si>
  <si>
    <t>VILAS</t>
  </si>
  <si>
    <t>WALWORTH</t>
  </si>
  <si>
    <t>WASHBURN</t>
  </si>
  <si>
    <t>WASHINGTON</t>
  </si>
  <si>
    <t>WAUKESHA</t>
  </si>
  <si>
    <t>WAUPACA</t>
  </si>
  <si>
    <t>WAUSHARA</t>
  </si>
  <si>
    <t>WINNEBAGO</t>
  </si>
  <si>
    <t>WOOD</t>
  </si>
  <si>
    <t>STATE TOTAL</t>
  </si>
  <si>
    <t>DOA Code</t>
  </si>
  <si>
    <t>FIPS Code</t>
  </si>
  <si>
    <t>Natural Increase</t>
  </si>
  <si>
    <t>Net Migration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</si>
  <si>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</si>
  <si>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</si>
  <si>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</si>
  <si>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</si>
  <si>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</si>
  <si>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</si>
  <si>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</si>
  <si>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</si>
  <si>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</si>
  <si>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</si>
  <si>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</si>
  <si>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</si>
  <si>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</si>
  <si>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</si>
  <si>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</si>
  <si>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</si>
  <si>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</si>
  <si>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</si>
  <si>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</si>
  <si>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</si>
  <si>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</si>
  <si>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</si>
  <si>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</si>
  <si>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</si>
  <si>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</si>
  <si>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</si>
  <si>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</si>
  <si>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</si>
  <si>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</si>
  <si>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</si>
  <si>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</si>
  <si>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</si>
  <si>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</si>
  <si>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</si>
  <si>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</si>
  <si>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</si>
  <si>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</si>
  <si>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</si>
  <si>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</si>
  <si>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</si>
  <si>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</si>
  <si>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</si>
  <si>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</si>
  <si>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</si>
  <si>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</si>
  <si>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</si>
  <si>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</si>
  <si>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</si>
  <si>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</si>
  <si>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</si>
  <si>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</si>
  <si>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</si>
  <si>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</si>
  <si>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</si>
  <si>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</si>
  <si>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</si>
  <si>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</si>
  <si>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</si>
  <si>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</si>
  <si>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</si>
  <si>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</si>
  <si>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</si>
  <si>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</si>
  <si>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</si>
  <si>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</si>
  <si>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</si>
  <si>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</si>
  <si>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</si>
  <si>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</si>
  <si>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</si>
  <si>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</si>
  <si>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</si>
  <si>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SAINT CROIX</t>
  </si>
  <si>
    <t>April 2010 Census</t>
  </si>
  <si>
    <t>Estimated Components of Population Change for Wisconsin Counties: April 2000 - April 2010</t>
  </si>
  <si>
    <t>4/1/2000 - 4/1/2010</t>
  </si>
  <si>
    <t>Numeric Change, 4/1/2000 - 4/1/2010</t>
  </si>
  <si>
    <t>Total Change</t>
  </si>
  <si>
    <t>Total Pct. Change</t>
  </si>
  <si>
    <t>Percent Change, 4/1/2000 -4/1/2010</t>
  </si>
  <si>
    <t xml:space="preserve"> Est. Births</t>
  </si>
  <si>
    <t>Est. Deaths</t>
  </si>
  <si>
    <t>Births</t>
  </si>
  <si>
    <t>Crude Rates (Annualized per 1,000)</t>
  </si>
  <si>
    <t>Crude Rates Rank</t>
  </si>
  <si>
    <t>NOTE: Births are estimated for 2009 and January - March 2010. Deaths are estimated for January - March 2010.</t>
  </si>
  <si>
    <t>April 2000 Census</t>
  </si>
  <si>
    <t>Source: Wisconsin Demographic Services Center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</si>
</sst>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2"/>
      <color indexed="36"/>
      <name val="System"/>
      <family val="0"/>
    </font>
    <font>
      <u val="single"/>
      <sz val="12"/>
      <color indexed="12"/>
      <name val="System"/>
      <family val="0"/>
    </font>
    <font>
      <sz val="12"/>
      <name val="System"/>
      <family val="0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7" fillId="0" borderId="0" xfId="0" applyNumberFormat="1" applyFont="1" applyAlignment="1">
      <alignment horizontal="left"/>
    </xf>
    <xf numFmtId="49" fontId="7" fillId="0" borderId="0" xfId="0" applyNumberFormat="1" applyFont="1" applyAlignment="1" applyProtection="1">
      <alignment horizontal="left"/>
      <protection locked="0"/>
    </xf>
    <xf numFmtId="49" fontId="7" fillId="0" borderId="0" xfId="0" applyNumberFormat="1" applyFont="1" applyBorder="1" applyAlignment="1">
      <alignment horizontal="left"/>
    </xf>
    <xf numFmtId="0" fontId="7" fillId="0" borderId="0" xfId="0" applyFont="1" applyAlignment="1">
      <alignment/>
    </xf>
    <xf numFmtId="3" fontId="8" fillId="0" borderId="0" xfId="0" applyNumberFormat="1" applyFont="1" applyFill="1" applyBorder="1" applyAlignment="1">
      <alignment horizontal="right"/>
    </xf>
    <xf numFmtId="3" fontId="7" fillId="0" borderId="0" xfId="22" applyNumberFormat="1" applyFont="1" applyAlignment="1">
      <alignment horizontal="right"/>
      <protection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2" fontId="7" fillId="0" borderId="0" xfId="22" applyNumberFormat="1" applyFont="1" applyBorder="1" applyAlignment="1">
      <alignment/>
      <protection/>
    </xf>
    <xf numFmtId="3" fontId="7" fillId="0" borderId="1" xfId="22" applyNumberFormat="1" applyFont="1" applyBorder="1" applyAlignment="1">
      <alignment horizontal="right"/>
      <protection/>
    </xf>
    <xf numFmtId="165" fontId="7" fillId="0" borderId="2" xfId="22" applyNumberFormat="1" applyFont="1" applyBorder="1" applyAlignment="1">
      <alignment horizontal="right" indent="1"/>
      <protection/>
    </xf>
    <xf numFmtId="165" fontId="7" fillId="0" borderId="0" xfId="22" applyNumberFormat="1" applyFont="1" applyAlignment="1">
      <alignment horizontal="right" indent="1"/>
      <protection/>
    </xf>
    <xf numFmtId="49" fontId="7" fillId="0" borderId="3" xfId="0" applyNumberFormat="1" applyFont="1" applyBorder="1" applyAlignment="1">
      <alignment/>
    </xf>
    <xf numFmtId="0" fontId="9" fillId="0" borderId="0" xfId="0" applyFont="1" applyAlignment="1">
      <alignment/>
    </xf>
    <xf numFmtId="3" fontId="9" fillId="0" borderId="4" xfId="22" applyNumberFormat="1" applyFont="1" applyBorder="1" applyAlignment="1">
      <alignment horizontal="centerContinuous"/>
      <protection/>
    </xf>
    <xf numFmtId="3" fontId="9" fillId="0" borderId="5" xfId="22" applyNumberFormat="1" applyFont="1" applyBorder="1" applyAlignment="1">
      <alignment horizontal="centerContinuous"/>
      <protection/>
    </xf>
    <xf numFmtId="3" fontId="9" fillId="0" borderId="6" xfId="22" applyNumberFormat="1" applyFont="1" applyBorder="1" applyAlignment="1">
      <alignment horizontal="centerContinuous"/>
      <protection/>
    </xf>
    <xf numFmtId="0" fontId="9" fillId="0" borderId="7" xfId="22" applyFont="1" applyBorder="1" applyAlignment="1">
      <alignment horizontal="centerContinuous"/>
      <protection/>
    </xf>
    <xf numFmtId="3" fontId="9" fillId="0" borderId="8" xfId="22" applyNumberFormat="1" applyFont="1" applyBorder="1" applyAlignment="1">
      <alignment horizontal="centerContinuous"/>
      <protection/>
    </xf>
    <xf numFmtId="3" fontId="9" fillId="0" borderId="7" xfId="22" applyNumberFormat="1" applyFont="1" applyBorder="1" applyAlignment="1">
      <alignment horizontal="centerContinuous"/>
      <protection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/>
    </xf>
    <xf numFmtId="3" fontId="10" fillId="0" borderId="0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21" applyNumberFormat="1" applyFont="1" applyAlignment="1">
      <alignment/>
      <protection/>
    </xf>
    <xf numFmtId="3" fontId="0" fillId="0" borderId="1" xfId="22" applyNumberFormat="1" applyFont="1" applyBorder="1" applyAlignment="1">
      <alignment horizontal="right"/>
      <protection/>
    </xf>
    <xf numFmtId="3" fontId="0" fillId="0" borderId="0" xfId="22" applyNumberFormat="1" applyFont="1" applyAlignment="1">
      <alignment horizontal="right"/>
      <protection/>
    </xf>
    <xf numFmtId="165" fontId="0" fillId="0" borderId="4" xfId="23" applyNumberFormat="1" applyFont="1" applyBorder="1" applyAlignment="1">
      <alignment horizontal="right" indent="1"/>
    </xf>
    <xf numFmtId="165" fontId="0" fillId="0" borderId="0" xfId="23" applyNumberFormat="1" applyFont="1" applyAlignment="1">
      <alignment horizontal="right" indent="1"/>
    </xf>
    <xf numFmtId="165" fontId="0" fillId="0" borderId="1" xfId="23" applyNumberFormat="1" applyFont="1" applyBorder="1" applyAlignment="1">
      <alignment horizontal="right" indent="1"/>
    </xf>
    <xf numFmtId="49" fontId="0" fillId="0" borderId="0" xfId="0" applyNumberFormat="1" applyFont="1" applyAlignment="1" applyProtection="1">
      <alignment horizontal="center"/>
      <protection locked="0"/>
    </xf>
    <xf numFmtId="3" fontId="11" fillId="0" borderId="0" xfId="22" applyNumberFormat="1" applyFont="1" applyAlignment="1">
      <alignment/>
      <protection/>
    </xf>
    <xf numFmtId="3" fontId="12" fillId="0" borderId="0" xfId="22" applyNumberFormat="1" applyFont="1" applyAlignment="1">
      <alignment/>
      <protection/>
    </xf>
    <xf numFmtId="0" fontId="9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70" fontId="0" fillId="0" borderId="0" xfId="0" applyNumberFormat="1" applyFont="1" applyAlignment="1">
      <alignment horizontal="right" indent="1"/>
    </xf>
    <xf numFmtId="0" fontId="9" fillId="0" borderId="0" xfId="0" applyFont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1" xfId="0" applyFont="1" applyBorder="1" applyAlignment="1">
      <alignment horizontal="right" indent="1"/>
    </xf>
    <xf numFmtId="0" fontId="0" fillId="0" borderId="0" xfId="0" applyFont="1" applyBorder="1" applyAlignment="1">
      <alignment horizontal="right" indent="1"/>
    </xf>
    <xf numFmtId="0" fontId="9" fillId="0" borderId="12" xfId="0" applyFont="1" applyBorder="1" applyAlignment="1">
      <alignment/>
    </xf>
    <xf numFmtId="3" fontId="9" fillId="0" borderId="12" xfId="0" applyNumberFormat="1" applyFont="1" applyBorder="1" applyAlignment="1">
      <alignment horizontal="right"/>
    </xf>
    <xf numFmtId="3" fontId="9" fillId="0" borderId="12" xfId="22" applyNumberFormat="1" applyFont="1" applyBorder="1" applyAlignment="1">
      <alignment horizontal="right"/>
      <protection/>
    </xf>
    <xf numFmtId="3" fontId="9" fillId="0" borderId="6" xfId="22" applyNumberFormat="1" applyFont="1" applyBorder="1" applyAlignment="1">
      <alignment horizontal="right"/>
      <protection/>
    </xf>
    <xf numFmtId="165" fontId="9" fillId="0" borderId="12" xfId="23" applyNumberFormat="1" applyFont="1" applyBorder="1" applyAlignment="1">
      <alignment horizontal="right" indent="1"/>
    </xf>
    <xf numFmtId="170" fontId="9" fillId="0" borderId="12" xfId="0" applyNumberFormat="1" applyFont="1" applyBorder="1" applyAlignment="1">
      <alignment horizontal="right" indent="1"/>
    </xf>
    <xf numFmtId="0" fontId="9" fillId="0" borderId="4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 wrapText="1"/>
    </xf>
    <xf numFmtId="0" fontId="9" fillId="0" borderId="3" xfId="0" applyFont="1" applyBorder="1" applyAlignment="1">
      <alignment horizontal="center"/>
    </xf>
    <xf numFmtId="170" fontId="0" fillId="0" borderId="1" xfId="0" applyNumberFormat="1" applyFont="1" applyBorder="1" applyAlignment="1">
      <alignment horizontal="right" inden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OMPONENTS" xfId="21"/>
    <cellStyle name="Normal_COMPONT2.XL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tabSelected="1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8" sqref="D8"/>
    </sheetView>
  </sheetViews>
  <sheetFormatPr defaultColWidth="9.140625" defaultRowHeight="12.75"/>
  <cols>
    <col min="1" max="1" width="5.7109375" style="1" customWidth="1"/>
    <col min="2" max="2" width="6.7109375" style="1" customWidth="1"/>
    <col min="3" max="3" width="17.140625" style="1" customWidth="1"/>
    <col min="4" max="4" width="11.7109375" style="1" customWidth="1"/>
    <col min="5" max="5" width="12.421875" style="1" customWidth="1"/>
    <col min="6" max="7" width="10.7109375" style="1" customWidth="1"/>
    <col min="8" max="13" width="11.00390625" style="1" customWidth="1"/>
    <col min="14" max="16" width="9.28125" style="1" customWidth="1"/>
    <col min="17" max="18" width="8.57421875" style="1" customWidth="1"/>
    <col min="19" max="19" width="9.57421875" style="1" bestFit="1" customWidth="1"/>
    <col min="20" max="16384" width="9.140625" style="1" customWidth="1"/>
  </cols>
  <sheetData>
    <row r="1" spans="1:13" ht="12.75">
      <c r="A1" s="16" t="s">
        <v>231</v>
      </c>
      <c r="B1"/>
      <c r="C1"/>
      <c r="D1"/>
      <c r="E1"/>
      <c r="F1"/>
      <c r="G1"/>
      <c r="H1"/>
      <c r="I1"/>
      <c r="J1"/>
      <c r="K1"/>
      <c r="L1"/>
      <c r="M1"/>
    </row>
    <row r="2" spans="1:13" ht="12.75">
      <c r="A2" s="36" t="s">
        <v>244</v>
      </c>
      <c r="B2"/>
      <c r="C2"/>
      <c r="D2"/>
      <c r="E2"/>
      <c r="F2"/>
      <c r="G2"/>
      <c r="H2"/>
      <c r="I2"/>
      <c r="J2"/>
      <c r="K2"/>
      <c r="L2"/>
      <c r="M2"/>
    </row>
    <row r="3" spans="1:13" ht="12.75">
      <c r="A3" s="36" t="s">
        <v>242</v>
      </c>
      <c r="B3"/>
      <c r="C3"/>
      <c r="D3"/>
      <c r="E3"/>
      <c r="F3"/>
      <c r="G3"/>
      <c r="H3"/>
      <c r="I3"/>
      <c r="J3"/>
      <c r="K3"/>
      <c r="L3"/>
      <c r="M3"/>
    </row>
    <row r="4" spans="1:13" ht="12.75">
      <c r="A4" s="35"/>
      <c r="B4"/>
      <c r="C4"/>
      <c r="D4"/>
      <c r="E4"/>
      <c r="F4"/>
      <c r="G4"/>
      <c r="H4"/>
      <c r="I4"/>
      <c r="J4"/>
      <c r="K4"/>
      <c r="L4"/>
      <c r="M4"/>
    </row>
    <row r="5" spans="1:19" s="2" customFormat="1" ht="12.75" customHeight="1">
      <c r="A5" s="37" t="s">
        <v>153</v>
      </c>
      <c r="B5" s="37" t="s">
        <v>154</v>
      </c>
      <c r="C5" s="37" t="s">
        <v>74</v>
      </c>
      <c r="D5" s="37" t="s">
        <v>243</v>
      </c>
      <c r="E5" s="37" t="s">
        <v>230</v>
      </c>
      <c r="F5" s="17" t="s">
        <v>232</v>
      </c>
      <c r="G5" s="18"/>
      <c r="H5" s="19" t="s">
        <v>233</v>
      </c>
      <c r="I5" s="20"/>
      <c r="J5" s="21"/>
      <c r="K5" s="22" t="s">
        <v>236</v>
      </c>
      <c r="L5" s="20"/>
      <c r="M5" s="21"/>
      <c r="N5" s="57" t="s">
        <v>240</v>
      </c>
      <c r="O5" s="58"/>
      <c r="P5" s="59"/>
      <c r="Q5" s="57" t="s">
        <v>241</v>
      </c>
      <c r="R5" s="58"/>
      <c r="S5" s="59"/>
    </row>
    <row r="6" spans="1:19" s="2" customFormat="1" ht="12.75" customHeight="1">
      <c r="A6" s="39"/>
      <c r="B6" s="39" t="s">
        <v>80</v>
      </c>
      <c r="C6" s="39"/>
      <c r="D6" s="39">
        <v>2000</v>
      </c>
      <c r="E6" s="39">
        <v>39083</v>
      </c>
      <c r="F6" s="37" t="s">
        <v>237</v>
      </c>
      <c r="G6" s="40" t="s">
        <v>238</v>
      </c>
      <c r="H6" s="37" t="s">
        <v>155</v>
      </c>
      <c r="I6" s="37" t="s">
        <v>156</v>
      </c>
      <c r="J6" s="37" t="s">
        <v>234</v>
      </c>
      <c r="K6" s="37" t="s">
        <v>155</v>
      </c>
      <c r="L6" s="37" t="s">
        <v>156</v>
      </c>
      <c r="M6" s="37" t="s">
        <v>235</v>
      </c>
      <c r="N6" s="44"/>
      <c r="O6" s="60"/>
      <c r="P6" s="61"/>
      <c r="Q6" s="45"/>
      <c r="R6" s="46"/>
      <c r="S6" s="62"/>
    </row>
    <row r="7" spans="1:19" s="2" customFormat="1" ht="12.75" customHeight="1">
      <c r="A7" s="38"/>
      <c r="B7" s="38" t="s">
        <v>1</v>
      </c>
      <c r="C7" s="38" t="s">
        <v>74</v>
      </c>
      <c r="D7" s="38" t="s">
        <v>79</v>
      </c>
      <c r="E7" s="38" t="s">
        <v>0</v>
      </c>
      <c r="F7" s="38"/>
      <c r="G7" s="41" t="s">
        <v>76</v>
      </c>
      <c r="H7" s="38" t="s">
        <v>77</v>
      </c>
      <c r="I7" s="38" t="s">
        <v>78</v>
      </c>
      <c r="J7" s="38" t="s">
        <v>75</v>
      </c>
      <c r="K7" s="38"/>
      <c r="L7" s="38"/>
      <c r="M7" s="41"/>
      <c r="N7" s="47" t="s">
        <v>239</v>
      </c>
      <c r="O7" s="43" t="s">
        <v>76</v>
      </c>
      <c r="P7" s="43" t="s">
        <v>78</v>
      </c>
      <c r="Q7" s="47" t="s">
        <v>239</v>
      </c>
      <c r="R7" s="48" t="s">
        <v>76</v>
      </c>
      <c r="S7" s="63" t="s">
        <v>78</v>
      </c>
    </row>
    <row r="8" spans="1:19" s="2" customFormat="1" ht="12.75">
      <c r="A8" s="23" t="s">
        <v>157</v>
      </c>
      <c r="B8" s="24" t="s">
        <v>2</v>
      </c>
      <c r="C8" s="25" t="s">
        <v>81</v>
      </c>
      <c r="D8" s="26">
        <v>19920</v>
      </c>
      <c r="E8" s="27">
        <v>20875</v>
      </c>
      <c r="F8" s="28">
        <v>1672</v>
      </c>
      <c r="G8" s="28">
        <v>2274</v>
      </c>
      <c r="H8" s="29">
        <f>F8-G8</f>
        <v>-602</v>
      </c>
      <c r="I8" s="30">
        <f>J8-H8</f>
        <v>1557</v>
      </c>
      <c r="J8" s="30">
        <f>E8-D8</f>
        <v>955</v>
      </c>
      <c r="K8" s="31">
        <f>H8/D8</f>
        <v>-0.030220883534136544</v>
      </c>
      <c r="L8" s="32">
        <f>I8/D8</f>
        <v>0.07816265060240964</v>
      </c>
      <c r="M8" s="32">
        <f>J8/D8</f>
        <v>0.04794176706827309</v>
      </c>
      <c r="N8" s="64">
        <f>(F8/AVERAGE($D8:$E8))/10*1000</f>
        <v>8.197082975854885</v>
      </c>
      <c r="O8" s="42">
        <f>(G8/AVERAGE($D8:$E8))/10*1000</f>
        <v>11.148425052089717</v>
      </c>
      <c r="P8" s="42">
        <f>(I8/AVERAGE($D8:$E8))/10*1000</f>
        <v>7.633288393185439</v>
      </c>
      <c r="Q8" s="49">
        <f>RANK(N8,N$8:N$79)</f>
        <v>70</v>
      </c>
      <c r="R8" s="50">
        <f>RANK(O8,O$8:O$79)</f>
        <v>15</v>
      </c>
      <c r="S8" s="50">
        <f>RANK(P8,P$8:P$79)</f>
        <v>5</v>
      </c>
    </row>
    <row r="9" spans="1:19" s="2" customFormat="1" ht="12.75">
      <c r="A9" s="23" t="s">
        <v>158</v>
      </c>
      <c r="B9" s="24" t="s">
        <v>3</v>
      </c>
      <c r="C9" s="25" t="s">
        <v>82</v>
      </c>
      <c r="D9" s="26">
        <v>16866</v>
      </c>
      <c r="E9" s="27">
        <v>16157</v>
      </c>
      <c r="F9" s="28">
        <v>2024</v>
      </c>
      <c r="G9" s="28">
        <v>1945</v>
      </c>
      <c r="H9" s="29">
        <f aca="true" t="shared" si="0" ref="H9:H72">F9-G9</f>
        <v>79</v>
      </c>
      <c r="I9" s="30">
        <f aca="true" t="shared" si="1" ref="I9:I72">J9-H9</f>
        <v>-788</v>
      </c>
      <c r="J9" s="30">
        <f aca="true" t="shared" si="2" ref="J9:J72">E9-D9</f>
        <v>-709</v>
      </c>
      <c r="K9" s="33">
        <f aca="true" t="shared" si="3" ref="K9:K72">H9/D9</f>
        <v>0.004683979603936915</v>
      </c>
      <c r="L9" s="32">
        <f aca="true" t="shared" si="4" ref="L9:L72">I9/D9</f>
        <v>-0.04672121427724416</v>
      </c>
      <c r="M9" s="32">
        <f aca="true" t="shared" si="5" ref="M9:M72">J9/D9</f>
        <v>-0.04203723467330724</v>
      </c>
      <c r="N9" s="64">
        <f aca="true" t="shared" si="6" ref="N9:N72">(F9/AVERAGE($D9:$E9))/10*1000</f>
        <v>12.258123126305907</v>
      </c>
      <c r="O9" s="42">
        <f aca="true" t="shared" si="7" ref="O9:O72">(G9/AVERAGE($D9:$E9))/10*1000</f>
        <v>11.779668715743572</v>
      </c>
      <c r="P9" s="42">
        <f aca="true" t="shared" si="8" ref="P9:P72">(I9/AVERAGE($D9:$E9))/10*1000</f>
        <v>-4.7724313357357</v>
      </c>
      <c r="Q9" s="49">
        <f aca="true" t="shared" si="9" ref="Q9:Q72">RANK(N9,N$8:N$79)</f>
        <v>22</v>
      </c>
      <c r="R9" s="50">
        <f aca="true" t="shared" si="10" ref="R9:R72">RANK(O9,O$8:O$79)</f>
        <v>6</v>
      </c>
      <c r="S9" s="50">
        <f aca="true" t="shared" si="11" ref="S9:S72">RANK(P9,P$8:P$79)</f>
        <v>66</v>
      </c>
    </row>
    <row r="10" spans="1:19" s="2" customFormat="1" ht="12.75">
      <c r="A10" s="23" t="s">
        <v>159</v>
      </c>
      <c r="B10" s="24" t="s">
        <v>4</v>
      </c>
      <c r="C10" s="25" t="s">
        <v>83</v>
      </c>
      <c r="D10" s="26">
        <v>44963</v>
      </c>
      <c r="E10" s="27">
        <v>45870</v>
      </c>
      <c r="F10" s="28">
        <v>5148</v>
      </c>
      <c r="G10" s="28">
        <v>4682</v>
      </c>
      <c r="H10" s="29">
        <f t="shared" si="0"/>
        <v>466</v>
      </c>
      <c r="I10" s="30">
        <f t="shared" si="1"/>
        <v>441</v>
      </c>
      <c r="J10" s="30">
        <f t="shared" si="2"/>
        <v>907</v>
      </c>
      <c r="K10" s="33">
        <f t="shared" si="3"/>
        <v>0.010364077130084736</v>
      </c>
      <c r="L10" s="32">
        <f t="shared" si="4"/>
        <v>0.009808064408513667</v>
      </c>
      <c r="M10" s="32">
        <f t="shared" si="5"/>
        <v>0.020172141538598403</v>
      </c>
      <c r="N10" s="64">
        <f t="shared" si="6"/>
        <v>11.335087468210892</v>
      </c>
      <c r="O10" s="42">
        <f t="shared" si="7"/>
        <v>10.309028656985898</v>
      </c>
      <c r="P10" s="42">
        <f t="shared" si="8"/>
        <v>0.9710127376614227</v>
      </c>
      <c r="Q10" s="49">
        <f t="shared" si="9"/>
        <v>41</v>
      </c>
      <c r="R10" s="50">
        <f t="shared" si="10"/>
        <v>25</v>
      </c>
      <c r="S10" s="50">
        <f t="shared" si="11"/>
        <v>43</v>
      </c>
    </row>
    <row r="11" spans="1:19" s="2" customFormat="1" ht="12.75">
      <c r="A11" s="23" t="s">
        <v>160</v>
      </c>
      <c r="B11" s="24" t="s">
        <v>5</v>
      </c>
      <c r="C11" s="25" t="s">
        <v>84</v>
      </c>
      <c r="D11" s="26">
        <v>15013</v>
      </c>
      <c r="E11" s="27">
        <v>15014</v>
      </c>
      <c r="F11" s="28">
        <v>1294</v>
      </c>
      <c r="G11" s="28">
        <v>1510</v>
      </c>
      <c r="H11" s="29">
        <f t="shared" si="0"/>
        <v>-216</v>
      </c>
      <c r="I11" s="30">
        <f t="shared" si="1"/>
        <v>217</v>
      </c>
      <c r="J11" s="30">
        <f t="shared" si="2"/>
        <v>1</v>
      </c>
      <c r="K11" s="33">
        <f t="shared" si="3"/>
        <v>-0.01438753080663425</v>
      </c>
      <c r="L11" s="32">
        <f t="shared" si="4"/>
        <v>0.014454139745553853</v>
      </c>
      <c r="M11" s="32">
        <f t="shared" si="5"/>
        <v>6.6608938919603E-05</v>
      </c>
      <c r="N11" s="64">
        <f t="shared" si="6"/>
        <v>8.618909647983482</v>
      </c>
      <c r="O11" s="42">
        <f t="shared" si="7"/>
        <v>10.057614813334666</v>
      </c>
      <c r="P11" s="42">
        <f t="shared" si="8"/>
        <v>1.445365837412995</v>
      </c>
      <c r="Q11" s="49">
        <f t="shared" si="9"/>
        <v>67</v>
      </c>
      <c r="R11" s="50">
        <f t="shared" si="10"/>
        <v>28</v>
      </c>
      <c r="S11" s="50">
        <f t="shared" si="11"/>
        <v>40</v>
      </c>
    </row>
    <row r="12" spans="1:19" s="2" customFormat="1" ht="12.75">
      <c r="A12" s="23" t="s">
        <v>161</v>
      </c>
      <c r="B12" s="24" t="s">
        <v>6</v>
      </c>
      <c r="C12" s="25" t="s">
        <v>85</v>
      </c>
      <c r="D12" s="26">
        <v>226658</v>
      </c>
      <c r="E12" s="27">
        <v>248007</v>
      </c>
      <c r="F12" s="28">
        <v>33590</v>
      </c>
      <c r="G12" s="28">
        <v>16039</v>
      </c>
      <c r="H12" s="29">
        <f t="shared" si="0"/>
        <v>17551</v>
      </c>
      <c r="I12" s="30">
        <f t="shared" si="1"/>
        <v>3798</v>
      </c>
      <c r="J12" s="30">
        <f t="shared" si="2"/>
        <v>21349</v>
      </c>
      <c r="K12" s="33">
        <f t="shared" si="3"/>
        <v>0.07743384305870518</v>
      </c>
      <c r="L12" s="32">
        <f t="shared" si="4"/>
        <v>0.016756523043528135</v>
      </c>
      <c r="M12" s="32">
        <f t="shared" si="5"/>
        <v>0.09419036610223332</v>
      </c>
      <c r="N12" s="64">
        <f t="shared" si="6"/>
        <v>14.15313958265303</v>
      </c>
      <c r="O12" s="42">
        <f t="shared" si="7"/>
        <v>6.758029347013157</v>
      </c>
      <c r="P12" s="42">
        <f t="shared" si="8"/>
        <v>1.6002865178599643</v>
      </c>
      <c r="Q12" s="49">
        <f t="shared" si="9"/>
        <v>7</v>
      </c>
      <c r="R12" s="50">
        <f t="shared" si="10"/>
        <v>66</v>
      </c>
      <c r="S12" s="50">
        <f t="shared" si="11"/>
        <v>37</v>
      </c>
    </row>
    <row r="13" spans="1:19" s="2" customFormat="1" ht="12.75">
      <c r="A13" s="23" t="s">
        <v>162</v>
      </c>
      <c r="B13" s="24" t="s">
        <v>7</v>
      </c>
      <c r="C13" s="25" t="s">
        <v>86</v>
      </c>
      <c r="D13" s="26">
        <v>13804</v>
      </c>
      <c r="E13" s="27">
        <v>13587</v>
      </c>
      <c r="F13" s="28">
        <v>1480</v>
      </c>
      <c r="G13" s="28">
        <v>1254</v>
      </c>
      <c r="H13" s="29">
        <f t="shared" si="0"/>
        <v>226</v>
      </c>
      <c r="I13" s="30">
        <f t="shared" si="1"/>
        <v>-443</v>
      </c>
      <c r="J13" s="30">
        <f t="shared" si="2"/>
        <v>-217</v>
      </c>
      <c r="K13" s="33">
        <f t="shared" si="3"/>
        <v>0.01637206606780643</v>
      </c>
      <c r="L13" s="32">
        <f t="shared" si="4"/>
        <v>-0.03209214720370907</v>
      </c>
      <c r="M13" s="32">
        <f t="shared" si="5"/>
        <v>-0.015720081135902637</v>
      </c>
      <c r="N13" s="64">
        <f t="shared" si="6"/>
        <v>10.806469278230075</v>
      </c>
      <c r="O13" s="42">
        <f t="shared" si="7"/>
        <v>9.15629221277062</v>
      </c>
      <c r="P13" s="42">
        <f t="shared" si="8"/>
        <v>-3.234639115037786</v>
      </c>
      <c r="Q13" s="49">
        <f t="shared" si="9"/>
        <v>54</v>
      </c>
      <c r="R13" s="50">
        <f t="shared" si="10"/>
        <v>39</v>
      </c>
      <c r="S13" s="50">
        <f t="shared" si="11"/>
        <v>61</v>
      </c>
    </row>
    <row r="14" spans="1:19" s="2" customFormat="1" ht="12.75">
      <c r="A14" s="23" t="s">
        <v>163</v>
      </c>
      <c r="B14" s="24" t="s">
        <v>8</v>
      </c>
      <c r="C14" s="25" t="s">
        <v>87</v>
      </c>
      <c r="D14" s="26">
        <v>15674</v>
      </c>
      <c r="E14" s="27">
        <v>15457</v>
      </c>
      <c r="F14" s="28">
        <v>1485</v>
      </c>
      <c r="G14" s="28">
        <v>1776</v>
      </c>
      <c r="H14" s="29">
        <f t="shared" si="0"/>
        <v>-291</v>
      </c>
      <c r="I14" s="30">
        <f t="shared" si="1"/>
        <v>74</v>
      </c>
      <c r="J14" s="30">
        <f t="shared" si="2"/>
        <v>-217</v>
      </c>
      <c r="K14" s="33">
        <f t="shared" si="3"/>
        <v>-0.018565777721066736</v>
      </c>
      <c r="L14" s="32">
        <f t="shared" si="4"/>
        <v>0.0047211943345667985</v>
      </c>
      <c r="M14" s="32">
        <f t="shared" si="5"/>
        <v>-0.013844583386499937</v>
      </c>
      <c r="N14" s="64">
        <f t="shared" si="6"/>
        <v>9.540329575021683</v>
      </c>
      <c r="O14" s="42">
        <f t="shared" si="7"/>
        <v>11.409848703864316</v>
      </c>
      <c r="P14" s="42">
        <f t="shared" si="8"/>
        <v>0.4754103626610132</v>
      </c>
      <c r="Q14" s="49">
        <f t="shared" si="9"/>
        <v>64</v>
      </c>
      <c r="R14" s="50">
        <f t="shared" si="10"/>
        <v>12</v>
      </c>
      <c r="S14" s="50">
        <f t="shared" si="11"/>
        <v>45</v>
      </c>
    </row>
    <row r="15" spans="1:19" s="2" customFormat="1" ht="12.75">
      <c r="A15" s="23" t="s">
        <v>164</v>
      </c>
      <c r="B15" s="24" t="s">
        <v>9</v>
      </c>
      <c r="C15" s="25" t="s">
        <v>88</v>
      </c>
      <c r="D15" s="26">
        <v>40631</v>
      </c>
      <c r="E15" s="27">
        <v>48971</v>
      </c>
      <c r="F15" s="28">
        <v>6284</v>
      </c>
      <c r="G15" s="28">
        <v>2642</v>
      </c>
      <c r="H15" s="29">
        <f t="shared" si="0"/>
        <v>3642</v>
      </c>
      <c r="I15" s="30">
        <f t="shared" si="1"/>
        <v>4698</v>
      </c>
      <c r="J15" s="30">
        <f t="shared" si="2"/>
        <v>8340</v>
      </c>
      <c r="K15" s="33">
        <f t="shared" si="3"/>
        <v>0.08963599222268712</v>
      </c>
      <c r="L15" s="32">
        <f t="shared" si="4"/>
        <v>0.1156259998523295</v>
      </c>
      <c r="M15" s="32">
        <f t="shared" si="5"/>
        <v>0.2052619920750166</v>
      </c>
      <c r="N15" s="64">
        <f t="shared" si="6"/>
        <v>14.02647262337894</v>
      </c>
      <c r="O15" s="42">
        <f t="shared" si="7"/>
        <v>5.897189794870651</v>
      </c>
      <c r="P15" s="42">
        <f t="shared" si="8"/>
        <v>10.486373072029643</v>
      </c>
      <c r="Q15" s="49">
        <f t="shared" si="9"/>
        <v>8</v>
      </c>
      <c r="R15" s="50">
        <f t="shared" si="10"/>
        <v>71</v>
      </c>
      <c r="S15" s="50">
        <f t="shared" si="11"/>
        <v>2</v>
      </c>
    </row>
    <row r="16" spans="1:19" s="2" customFormat="1" ht="12.75">
      <c r="A16" s="23" t="s">
        <v>165</v>
      </c>
      <c r="B16" s="24" t="s">
        <v>10</v>
      </c>
      <c r="C16" s="25" t="s">
        <v>89</v>
      </c>
      <c r="D16" s="26">
        <v>55195</v>
      </c>
      <c r="E16" s="27">
        <v>62415</v>
      </c>
      <c r="F16" s="28">
        <v>7421</v>
      </c>
      <c r="G16" s="28">
        <v>5051</v>
      </c>
      <c r="H16" s="29">
        <f t="shared" si="0"/>
        <v>2370</v>
      </c>
      <c r="I16" s="30">
        <f t="shared" si="1"/>
        <v>4850</v>
      </c>
      <c r="J16" s="30">
        <f t="shared" si="2"/>
        <v>7220</v>
      </c>
      <c r="K16" s="33">
        <f t="shared" si="3"/>
        <v>0.042938671981157715</v>
      </c>
      <c r="L16" s="32">
        <f t="shared" si="4"/>
        <v>0.0878702781049008</v>
      </c>
      <c r="M16" s="32">
        <f t="shared" si="5"/>
        <v>0.13080895008605853</v>
      </c>
      <c r="N16" s="64">
        <f t="shared" si="6"/>
        <v>12.619675197687272</v>
      </c>
      <c r="O16" s="42">
        <f t="shared" si="7"/>
        <v>8.589405662783777</v>
      </c>
      <c r="P16" s="42">
        <f t="shared" si="8"/>
        <v>8.247597993367911</v>
      </c>
      <c r="Q16" s="49">
        <f t="shared" si="9"/>
        <v>17</v>
      </c>
      <c r="R16" s="50">
        <f t="shared" si="10"/>
        <v>50</v>
      </c>
      <c r="S16" s="50">
        <f t="shared" si="11"/>
        <v>4</v>
      </c>
    </row>
    <row r="17" spans="1:19" s="2" customFormat="1" ht="12.75">
      <c r="A17" s="23" t="s">
        <v>166</v>
      </c>
      <c r="B17" s="24" t="s">
        <v>11</v>
      </c>
      <c r="C17" s="25" t="s">
        <v>90</v>
      </c>
      <c r="D17" s="26">
        <v>33557</v>
      </c>
      <c r="E17" s="27">
        <v>34690</v>
      </c>
      <c r="F17" s="28">
        <v>5519</v>
      </c>
      <c r="G17" s="28">
        <v>3274</v>
      </c>
      <c r="H17" s="29">
        <f t="shared" si="0"/>
        <v>2245</v>
      </c>
      <c r="I17" s="30">
        <f t="shared" si="1"/>
        <v>-1112</v>
      </c>
      <c r="J17" s="30">
        <f t="shared" si="2"/>
        <v>1133</v>
      </c>
      <c r="K17" s="33">
        <f t="shared" si="3"/>
        <v>0.06690109366153113</v>
      </c>
      <c r="L17" s="32">
        <f t="shared" si="4"/>
        <v>-0.03313764639270495</v>
      </c>
      <c r="M17" s="32">
        <f t="shared" si="5"/>
        <v>0.03376344726882618</v>
      </c>
      <c r="N17" s="64">
        <f t="shared" si="6"/>
        <v>16.17360470057292</v>
      </c>
      <c r="O17" s="42">
        <f t="shared" si="7"/>
        <v>9.594560933081308</v>
      </c>
      <c r="P17" s="42">
        <f t="shared" si="8"/>
        <v>-3.258751300423462</v>
      </c>
      <c r="Q17" s="49">
        <f t="shared" si="9"/>
        <v>2</v>
      </c>
      <c r="R17" s="50">
        <f t="shared" si="10"/>
        <v>35</v>
      </c>
      <c r="S17" s="50">
        <f t="shared" si="11"/>
        <v>62</v>
      </c>
    </row>
    <row r="18" spans="1:19" s="2" customFormat="1" ht="12.75">
      <c r="A18" s="23" t="s">
        <v>167</v>
      </c>
      <c r="B18" s="34" t="s">
        <v>12</v>
      </c>
      <c r="C18" s="25" t="s">
        <v>91</v>
      </c>
      <c r="D18" s="26">
        <v>52468</v>
      </c>
      <c r="E18" s="27">
        <v>56833</v>
      </c>
      <c r="F18" s="28">
        <v>6516</v>
      </c>
      <c r="G18" s="28">
        <v>5003</v>
      </c>
      <c r="H18" s="29">
        <f t="shared" si="0"/>
        <v>1513</v>
      </c>
      <c r="I18" s="30">
        <f t="shared" si="1"/>
        <v>2852</v>
      </c>
      <c r="J18" s="30">
        <f t="shared" si="2"/>
        <v>4365</v>
      </c>
      <c r="K18" s="33">
        <f t="shared" si="3"/>
        <v>0.02883662422810094</v>
      </c>
      <c r="L18" s="32">
        <f t="shared" si="4"/>
        <v>0.05435694137378974</v>
      </c>
      <c r="M18" s="32">
        <f t="shared" si="5"/>
        <v>0.08319356560189067</v>
      </c>
      <c r="N18" s="64">
        <f t="shared" si="6"/>
        <v>11.923038215569846</v>
      </c>
      <c r="O18" s="42">
        <f t="shared" si="7"/>
        <v>9.154536555017796</v>
      </c>
      <c r="P18" s="42">
        <f t="shared" si="8"/>
        <v>5.218616481093495</v>
      </c>
      <c r="Q18" s="49">
        <f t="shared" si="9"/>
        <v>29</v>
      </c>
      <c r="R18" s="50">
        <f t="shared" si="10"/>
        <v>40</v>
      </c>
      <c r="S18" s="50">
        <f t="shared" si="11"/>
        <v>16</v>
      </c>
    </row>
    <row r="19" spans="1:19" s="2" customFormat="1" ht="12.75">
      <c r="A19" s="23" t="s">
        <v>168</v>
      </c>
      <c r="B19" s="34" t="s">
        <v>13</v>
      </c>
      <c r="C19" s="25" t="s">
        <v>92</v>
      </c>
      <c r="D19" s="26">
        <v>17243</v>
      </c>
      <c r="E19" s="27">
        <v>16644</v>
      </c>
      <c r="F19" s="28">
        <v>1916</v>
      </c>
      <c r="G19" s="28">
        <v>1714</v>
      </c>
      <c r="H19" s="29">
        <f t="shared" si="0"/>
        <v>202</v>
      </c>
      <c r="I19" s="30">
        <f t="shared" si="1"/>
        <v>-801</v>
      </c>
      <c r="J19" s="30">
        <f t="shared" si="2"/>
        <v>-599</v>
      </c>
      <c r="K19" s="33">
        <f t="shared" si="3"/>
        <v>0.011714898799512846</v>
      </c>
      <c r="L19" s="32">
        <f t="shared" si="4"/>
        <v>-0.0464536333584643</v>
      </c>
      <c r="M19" s="32">
        <f t="shared" si="5"/>
        <v>-0.03473873455895146</v>
      </c>
      <c r="N19" s="64">
        <f t="shared" si="6"/>
        <v>11.308171275120253</v>
      </c>
      <c r="O19" s="42">
        <f t="shared" si="7"/>
        <v>10.115973677221353</v>
      </c>
      <c r="P19" s="42">
        <f t="shared" si="8"/>
        <v>-4.727476613450586</v>
      </c>
      <c r="Q19" s="49">
        <f t="shared" si="9"/>
        <v>42</v>
      </c>
      <c r="R19" s="50">
        <f t="shared" si="10"/>
        <v>26</v>
      </c>
      <c r="S19" s="50">
        <f t="shared" si="11"/>
        <v>65</v>
      </c>
    </row>
    <row r="20" spans="1:19" s="2" customFormat="1" ht="12.75">
      <c r="A20" s="23" t="s">
        <v>169</v>
      </c>
      <c r="B20" s="34" t="s">
        <v>14</v>
      </c>
      <c r="C20" s="25" t="s">
        <v>93</v>
      </c>
      <c r="D20" s="26">
        <v>426526</v>
      </c>
      <c r="E20" s="27">
        <v>488073</v>
      </c>
      <c r="F20" s="28">
        <v>59417</v>
      </c>
      <c r="G20" s="28">
        <v>26722</v>
      </c>
      <c r="H20" s="29">
        <f t="shared" si="0"/>
        <v>32695</v>
      </c>
      <c r="I20" s="30">
        <f t="shared" si="1"/>
        <v>28852</v>
      </c>
      <c r="J20" s="30">
        <f t="shared" si="2"/>
        <v>61547</v>
      </c>
      <c r="K20" s="33">
        <f t="shared" si="3"/>
        <v>0.07665417817436686</v>
      </c>
      <c r="L20" s="32">
        <f t="shared" si="4"/>
        <v>0.06764417643941988</v>
      </c>
      <c r="M20" s="32">
        <f t="shared" si="5"/>
        <v>0.14429835461378673</v>
      </c>
      <c r="N20" s="64">
        <f t="shared" si="6"/>
        <v>12.993016611651665</v>
      </c>
      <c r="O20" s="42">
        <f t="shared" si="7"/>
        <v>5.843435210403685</v>
      </c>
      <c r="P20" s="42">
        <f t="shared" si="8"/>
        <v>6.309213108695722</v>
      </c>
      <c r="Q20" s="49">
        <f t="shared" si="9"/>
        <v>15</v>
      </c>
      <c r="R20" s="50">
        <f t="shared" si="10"/>
        <v>72</v>
      </c>
      <c r="S20" s="50">
        <f t="shared" si="11"/>
        <v>12</v>
      </c>
    </row>
    <row r="21" spans="1:19" s="2" customFormat="1" ht="12.75">
      <c r="A21" s="23" t="s">
        <v>170</v>
      </c>
      <c r="B21" s="34" t="s">
        <v>15</v>
      </c>
      <c r="C21" s="25" t="s">
        <v>94</v>
      </c>
      <c r="D21" s="26">
        <v>85897</v>
      </c>
      <c r="E21" s="27">
        <v>88759</v>
      </c>
      <c r="F21" s="28">
        <v>9544</v>
      </c>
      <c r="G21" s="28">
        <v>8594</v>
      </c>
      <c r="H21" s="29">
        <f t="shared" si="0"/>
        <v>950</v>
      </c>
      <c r="I21" s="30">
        <f t="shared" si="1"/>
        <v>1912</v>
      </c>
      <c r="J21" s="30">
        <f t="shared" si="2"/>
        <v>2862</v>
      </c>
      <c r="K21" s="33">
        <f t="shared" si="3"/>
        <v>0.011059757616680443</v>
      </c>
      <c r="L21" s="32">
        <f t="shared" si="4"/>
        <v>0.022259217434834742</v>
      </c>
      <c r="M21" s="32">
        <f t="shared" si="5"/>
        <v>0.03331897505151519</v>
      </c>
      <c r="N21" s="64">
        <f t="shared" si="6"/>
        <v>10.928911689263467</v>
      </c>
      <c r="O21" s="42">
        <f t="shared" si="7"/>
        <v>9.84105899596922</v>
      </c>
      <c r="P21" s="42">
        <f t="shared" si="8"/>
        <v>2.1894466837669477</v>
      </c>
      <c r="Q21" s="49">
        <f t="shared" si="9"/>
        <v>51</v>
      </c>
      <c r="R21" s="50">
        <f t="shared" si="10"/>
        <v>31</v>
      </c>
      <c r="S21" s="50">
        <f t="shared" si="11"/>
        <v>30</v>
      </c>
    </row>
    <row r="22" spans="1:19" s="2" customFormat="1" ht="12.75">
      <c r="A22" s="23" t="s">
        <v>171</v>
      </c>
      <c r="B22" s="34" t="s">
        <v>16</v>
      </c>
      <c r="C22" s="25" t="s">
        <v>95</v>
      </c>
      <c r="D22" s="26">
        <v>27961</v>
      </c>
      <c r="E22" s="27">
        <v>27785</v>
      </c>
      <c r="F22" s="28">
        <v>2485</v>
      </c>
      <c r="G22" s="28">
        <v>3039</v>
      </c>
      <c r="H22" s="29">
        <f t="shared" si="0"/>
        <v>-554</v>
      </c>
      <c r="I22" s="30">
        <f t="shared" si="1"/>
        <v>378</v>
      </c>
      <c r="J22" s="30">
        <f t="shared" si="2"/>
        <v>-176</v>
      </c>
      <c r="K22" s="33">
        <f t="shared" si="3"/>
        <v>-0.01981331139801867</v>
      </c>
      <c r="L22" s="32">
        <f t="shared" si="4"/>
        <v>0.013518829798648118</v>
      </c>
      <c r="M22" s="32">
        <f t="shared" si="5"/>
        <v>-0.006294481599370552</v>
      </c>
      <c r="N22" s="64">
        <f t="shared" si="6"/>
        <v>8.915437878950955</v>
      </c>
      <c r="O22" s="42">
        <f t="shared" si="7"/>
        <v>10.90302443224626</v>
      </c>
      <c r="P22" s="42">
        <f t="shared" si="8"/>
        <v>1.3561511139812723</v>
      </c>
      <c r="Q22" s="49">
        <f t="shared" si="9"/>
        <v>65</v>
      </c>
      <c r="R22" s="50">
        <f t="shared" si="10"/>
        <v>17</v>
      </c>
      <c r="S22" s="50">
        <f t="shared" si="11"/>
        <v>41</v>
      </c>
    </row>
    <row r="23" spans="1:19" s="2" customFormat="1" ht="12.75">
      <c r="A23" s="23" t="s">
        <v>172</v>
      </c>
      <c r="B23" s="34" t="s">
        <v>17</v>
      </c>
      <c r="C23" s="25" t="s">
        <v>96</v>
      </c>
      <c r="D23" s="26">
        <v>43287</v>
      </c>
      <c r="E23" s="27">
        <v>44159</v>
      </c>
      <c r="F23" s="28">
        <v>4882</v>
      </c>
      <c r="G23" s="28">
        <v>4327</v>
      </c>
      <c r="H23" s="29">
        <f t="shared" si="0"/>
        <v>555</v>
      </c>
      <c r="I23" s="30">
        <f t="shared" si="1"/>
        <v>317</v>
      </c>
      <c r="J23" s="30">
        <f t="shared" si="2"/>
        <v>872</v>
      </c>
      <c r="K23" s="33">
        <f t="shared" si="3"/>
        <v>0.012821401344514519</v>
      </c>
      <c r="L23" s="32">
        <f t="shared" si="4"/>
        <v>0.007323214822001987</v>
      </c>
      <c r="M23" s="32">
        <f t="shared" si="5"/>
        <v>0.020144616166516506</v>
      </c>
      <c r="N23" s="64">
        <f t="shared" si="6"/>
        <v>11.165748004482767</v>
      </c>
      <c r="O23" s="42">
        <f t="shared" si="7"/>
        <v>9.896393202662214</v>
      </c>
      <c r="P23" s="42">
        <f t="shared" si="8"/>
        <v>0.7250188687875946</v>
      </c>
      <c r="Q23" s="49">
        <f t="shared" si="9"/>
        <v>43</v>
      </c>
      <c r="R23" s="50">
        <f t="shared" si="10"/>
        <v>30</v>
      </c>
      <c r="S23" s="50">
        <f t="shared" si="11"/>
        <v>44</v>
      </c>
    </row>
    <row r="24" spans="1:19" s="2" customFormat="1" ht="12.75">
      <c r="A24" s="23" t="s">
        <v>173</v>
      </c>
      <c r="B24" s="34" t="s">
        <v>18</v>
      </c>
      <c r="C24" s="25" t="s">
        <v>97</v>
      </c>
      <c r="D24" s="26">
        <v>39858</v>
      </c>
      <c r="E24" s="27">
        <v>43857</v>
      </c>
      <c r="F24" s="28">
        <v>4587</v>
      </c>
      <c r="G24" s="28">
        <v>2804</v>
      </c>
      <c r="H24" s="29">
        <f t="shared" si="0"/>
        <v>1783</v>
      </c>
      <c r="I24" s="30">
        <f t="shared" si="1"/>
        <v>2216</v>
      </c>
      <c r="J24" s="30">
        <f t="shared" si="2"/>
        <v>3999</v>
      </c>
      <c r="K24" s="33">
        <f t="shared" si="3"/>
        <v>0.04473380500777761</v>
      </c>
      <c r="L24" s="32">
        <f t="shared" si="4"/>
        <v>0.055597370665863816</v>
      </c>
      <c r="M24" s="32">
        <f t="shared" si="5"/>
        <v>0.10033117567364143</v>
      </c>
      <c r="N24" s="64">
        <f t="shared" si="6"/>
        <v>10.958609568177746</v>
      </c>
      <c r="O24" s="42">
        <f t="shared" si="7"/>
        <v>6.6989189512034875</v>
      </c>
      <c r="P24" s="42">
        <f t="shared" si="8"/>
        <v>5.29415278026638</v>
      </c>
      <c r="Q24" s="49">
        <f t="shared" si="9"/>
        <v>50</v>
      </c>
      <c r="R24" s="50">
        <f t="shared" si="10"/>
        <v>67</v>
      </c>
      <c r="S24" s="50">
        <f t="shared" si="11"/>
        <v>15</v>
      </c>
    </row>
    <row r="25" spans="1:19" s="2" customFormat="1" ht="12.75">
      <c r="A25" s="23" t="s">
        <v>174</v>
      </c>
      <c r="B25" s="34" t="s">
        <v>19</v>
      </c>
      <c r="C25" s="25" t="s">
        <v>98</v>
      </c>
      <c r="D25" s="26">
        <v>93142</v>
      </c>
      <c r="E25" s="27">
        <v>98736</v>
      </c>
      <c r="F25" s="28">
        <v>11621</v>
      </c>
      <c r="G25" s="28">
        <v>7082</v>
      </c>
      <c r="H25" s="29">
        <f t="shared" si="0"/>
        <v>4539</v>
      </c>
      <c r="I25" s="30">
        <f t="shared" si="1"/>
        <v>1055</v>
      </c>
      <c r="J25" s="30">
        <f t="shared" si="2"/>
        <v>5594</v>
      </c>
      <c r="K25" s="33">
        <f t="shared" si="3"/>
        <v>0.048732043546413</v>
      </c>
      <c r="L25" s="32">
        <f t="shared" si="4"/>
        <v>0.011326791350840653</v>
      </c>
      <c r="M25" s="32">
        <f t="shared" si="5"/>
        <v>0.06005883489725366</v>
      </c>
      <c r="N25" s="64">
        <f t="shared" si="6"/>
        <v>12.112905075099803</v>
      </c>
      <c r="O25" s="42">
        <f t="shared" si="7"/>
        <v>7.381773835457947</v>
      </c>
      <c r="P25" s="42">
        <f t="shared" si="8"/>
        <v>1.0996570737656222</v>
      </c>
      <c r="Q25" s="49">
        <f t="shared" si="9"/>
        <v>26</v>
      </c>
      <c r="R25" s="50">
        <f t="shared" si="10"/>
        <v>63</v>
      </c>
      <c r="S25" s="50">
        <f t="shared" si="11"/>
        <v>42</v>
      </c>
    </row>
    <row r="26" spans="1:19" s="2" customFormat="1" ht="12.75">
      <c r="A26" s="23" t="s">
        <v>175</v>
      </c>
      <c r="B26" s="34" t="s">
        <v>20</v>
      </c>
      <c r="C26" s="25" t="s">
        <v>99</v>
      </c>
      <c r="D26" s="26">
        <v>5088</v>
      </c>
      <c r="E26" s="27">
        <v>4423</v>
      </c>
      <c r="F26" s="28">
        <v>360</v>
      </c>
      <c r="G26" s="28">
        <v>513</v>
      </c>
      <c r="H26" s="29">
        <f t="shared" si="0"/>
        <v>-153</v>
      </c>
      <c r="I26" s="30">
        <f t="shared" si="1"/>
        <v>-512</v>
      </c>
      <c r="J26" s="30">
        <f t="shared" si="2"/>
        <v>-665</v>
      </c>
      <c r="K26" s="33">
        <f t="shared" si="3"/>
        <v>-0.030070754716981132</v>
      </c>
      <c r="L26" s="32">
        <f t="shared" si="4"/>
        <v>-0.10062893081761007</v>
      </c>
      <c r="M26" s="32">
        <f t="shared" si="5"/>
        <v>-0.1306996855345912</v>
      </c>
      <c r="N26" s="64">
        <f t="shared" si="6"/>
        <v>7.570181894648302</v>
      </c>
      <c r="O26" s="42">
        <f t="shared" si="7"/>
        <v>10.78750919987383</v>
      </c>
      <c r="P26" s="42">
        <f t="shared" si="8"/>
        <v>-10.76648091683314</v>
      </c>
      <c r="Q26" s="49">
        <f t="shared" si="9"/>
        <v>71</v>
      </c>
      <c r="R26" s="50">
        <f t="shared" si="10"/>
        <v>19</v>
      </c>
      <c r="S26" s="50">
        <f t="shared" si="11"/>
        <v>71</v>
      </c>
    </row>
    <row r="27" spans="1:19" s="2" customFormat="1" ht="12.75">
      <c r="A27" s="23" t="s">
        <v>176</v>
      </c>
      <c r="B27" s="34" t="s">
        <v>21</v>
      </c>
      <c r="C27" s="25" t="s">
        <v>100</v>
      </c>
      <c r="D27" s="26">
        <v>97296</v>
      </c>
      <c r="E27" s="27">
        <v>101633</v>
      </c>
      <c r="F27" s="28">
        <v>11682</v>
      </c>
      <c r="G27" s="28">
        <v>9105</v>
      </c>
      <c r="H27" s="29">
        <f t="shared" si="0"/>
        <v>2577</v>
      </c>
      <c r="I27" s="30">
        <f t="shared" si="1"/>
        <v>1760</v>
      </c>
      <c r="J27" s="30">
        <f t="shared" si="2"/>
        <v>4337</v>
      </c>
      <c r="K27" s="33">
        <f t="shared" si="3"/>
        <v>0.026486186482486435</v>
      </c>
      <c r="L27" s="32">
        <f t="shared" si="4"/>
        <v>0.01808913007728992</v>
      </c>
      <c r="M27" s="32">
        <f t="shared" si="5"/>
        <v>0.044575316559776354</v>
      </c>
      <c r="N27" s="64">
        <f t="shared" si="6"/>
        <v>11.744893906871296</v>
      </c>
      <c r="O27" s="42">
        <f t="shared" si="7"/>
        <v>9.154019775899945</v>
      </c>
      <c r="P27" s="42">
        <f t="shared" si="8"/>
        <v>1.7694755415248657</v>
      </c>
      <c r="Q27" s="49">
        <f t="shared" si="9"/>
        <v>32</v>
      </c>
      <c r="R27" s="50">
        <f t="shared" si="10"/>
        <v>41</v>
      </c>
      <c r="S27" s="50">
        <f t="shared" si="11"/>
        <v>35</v>
      </c>
    </row>
    <row r="28" spans="1:19" s="2" customFormat="1" ht="12.75">
      <c r="A28" s="23" t="s">
        <v>177</v>
      </c>
      <c r="B28" s="34" t="s">
        <v>22</v>
      </c>
      <c r="C28" s="25" t="s">
        <v>101</v>
      </c>
      <c r="D28" s="26">
        <v>10024</v>
      </c>
      <c r="E28" s="27">
        <v>9304</v>
      </c>
      <c r="F28" s="28">
        <v>1075</v>
      </c>
      <c r="G28" s="28">
        <v>1120</v>
      </c>
      <c r="H28" s="29">
        <f t="shared" si="0"/>
        <v>-45</v>
      </c>
      <c r="I28" s="30">
        <f t="shared" si="1"/>
        <v>-675</v>
      </c>
      <c r="J28" s="30">
        <f t="shared" si="2"/>
        <v>-720</v>
      </c>
      <c r="K28" s="33">
        <f t="shared" si="3"/>
        <v>-0.004489225857940942</v>
      </c>
      <c r="L28" s="32">
        <f t="shared" si="4"/>
        <v>-0.06733838786911413</v>
      </c>
      <c r="M28" s="32">
        <f t="shared" si="5"/>
        <v>-0.07182761372705507</v>
      </c>
      <c r="N28" s="64">
        <f t="shared" si="6"/>
        <v>11.123758278145695</v>
      </c>
      <c r="O28" s="42">
        <f t="shared" si="7"/>
        <v>11.589403973509935</v>
      </c>
      <c r="P28" s="42">
        <f t="shared" si="8"/>
        <v>-6.984685430463577</v>
      </c>
      <c r="Q28" s="49">
        <f t="shared" si="9"/>
        <v>44</v>
      </c>
      <c r="R28" s="50">
        <f t="shared" si="10"/>
        <v>7</v>
      </c>
      <c r="S28" s="50">
        <f t="shared" si="11"/>
        <v>69</v>
      </c>
    </row>
    <row r="29" spans="1:19" s="2" customFormat="1" ht="12.75">
      <c r="A29" s="23" t="s">
        <v>178</v>
      </c>
      <c r="B29" s="34" t="s">
        <v>23</v>
      </c>
      <c r="C29" s="25" t="s">
        <v>102</v>
      </c>
      <c r="D29" s="26">
        <v>49597</v>
      </c>
      <c r="E29" s="27">
        <v>51208</v>
      </c>
      <c r="F29" s="28">
        <v>5765</v>
      </c>
      <c r="G29" s="28">
        <v>4940</v>
      </c>
      <c r="H29" s="29">
        <f t="shared" si="0"/>
        <v>825</v>
      </c>
      <c r="I29" s="30">
        <f t="shared" si="1"/>
        <v>786</v>
      </c>
      <c r="J29" s="30">
        <f t="shared" si="2"/>
        <v>1611</v>
      </c>
      <c r="K29" s="33">
        <f t="shared" si="3"/>
        <v>0.016634070609109423</v>
      </c>
      <c r="L29" s="32">
        <f t="shared" si="4"/>
        <v>0.015847732725769705</v>
      </c>
      <c r="M29" s="32">
        <f t="shared" si="5"/>
        <v>0.03248180333487913</v>
      </c>
      <c r="N29" s="64">
        <f t="shared" si="6"/>
        <v>11.43792470611577</v>
      </c>
      <c r="O29" s="42">
        <f t="shared" si="7"/>
        <v>9.801101135856356</v>
      </c>
      <c r="P29" s="42">
        <f t="shared" si="8"/>
        <v>1.5594464560289667</v>
      </c>
      <c r="Q29" s="49">
        <f t="shared" si="9"/>
        <v>39</v>
      </c>
      <c r="R29" s="50">
        <f t="shared" si="10"/>
        <v>32</v>
      </c>
      <c r="S29" s="50">
        <f t="shared" si="11"/>
        <v>38</v>
      </c>
    </row>
    <row r="30" spans="1:19" s="2" customFormat="1" ht="12.75">
      <c r="A30" s="23" t="s">
        <v>179</v>
      </c>
      <c r="B30" s="34" t="s">
        <v>24</v>
      </c>
      <c r="C30" s="25" t="s">
        <v>103</v>
      </c>
      <c r="D30" s="26">
        <v>33647</v>
      </c>
      <c r="E30" s="27">
        <v>36842</v>
      </c>
      <c r="F30" s="28">
        <v>4104</v>
      </c>
      <c r="G30" s="28">
        <v>3207</v>
      </c>
      <c r="H30" s="29">
        <f t="shared" si="0"/>
        <v>897</v>
      </c>
      <c r="I30" s="30">
        <f t="shared" si="1"/>
        <v>2298</v>
      </c>
      <c r="J30" s="30">
        <f t="shared" si="2"/>
        <v>3195</v>
      </c>
      <c r="K30" s="33">
        <f t="shared" si="3"/>
        <v>0.02665913751597468</v>
      </c>
      <c r="L30" s="32">
        <f t="shared" si="4"/>
        <v>0.06829732219811573</v>
      </c>
      <c r="M30" s="32">
        <f t="shared" si="5"/>
        <v>0.0949564597140904</v>
      </c>
      <c r="N30" s="64">
        <f t="shared" si="6"/>
        <v>11.644370043552895</v>
      </c>
      <c r="O30" s="42">
        <f t="shared" si="7"/>
        <v>9.099292088127227</v>
      </c>
      <c r="P30" s="42">
        <f t="shared" si="8"/>
        <v>6.520166267077132</v>
      </c>
      <c r="Q30" s="49">
        <f t="shared" si="9"/>
        <v>33</v>
      </c>
      <c r="R30" s="50">
        <f t="shared" si="10"/>
        <v>43</v>
      </c>
      <c r="S30" s="50">
        <f t="shared" si="11"/>
        <v>10</v>
      </c>
    </row>
    <row r="31" spans="1:19" s="2" customFormat="1" ht="12.75">
      <c r="A31" s="23" t="s">
        <v>180</v>
      </c>
      <c r="B31" s="34" t="s">
        <v>25</v>
      </c>
      <c r="C31" s="25" t="s">
        <v>104</v>
      </c>
      <c r="D31" s="26">
        <v>19105</v>
      </c>
      <c r="E31" s="27">
        <v>19051</v>
      </c>
      <c r="F31" s="28">
        <v>2206</v>
      </c>
      <c r="G31" s="28">
        <v>2325</v>
      </c>
      <c r="H31" s="29">
        <f t="shared" si="0"/>
        <v>-119</v>
      </c>
      <c r="I31" s="30">
        <f t="shared" si="1"/>
        <v>65</v>
      </c>
      <c r="J31" s="30">
        <f t="shared" si="2"/>
        <v>-54</v>
      </c>
      <c r="K31" s="33">
        <f t="shared" si="3"/>
        <v>-0.006228735933001832</v>
      </c>
      <c r="L31" s="32">
        <f t="shared" si="4"/>
        <v>0.003402250719706883</v>
      </c>
      <c r="M31" s="32">
        <f t="shared" si="5"/>
        <v>-0.002826485213294949</v>
      </c>
      <c r="N31" s="64">
        <f t="shared" si="6"/>
        <v>11.563056924205892</v>
      </c>
      <c r="O31" s="42">
        <f t="shared" si="7"/>
        <v>12.186812034804488</v>
      </c>
      <c r="P31" s="42">
        <f t="shared" si="8"/>
        <v>0.3407065730160394</v>
      </c>
      <c r="Q31" s="49">
        <f t="shared" si="9"/>
        <v>37</v>
      </c>
      <c r="R31" s="50">
        <f t="shared" si="10"/>
        <v>5</v>
      </c>
      <c r="S31" s="50">
        <f t="shared" si="11"/>
        <v>48</v>
      </c>
    </row>
    <row r="32" spans="1:19" s="2" customFormat="1" ht="12.75">
      <c r="A32" s="23" t="s">
        <v>181</v>
      </c>
      <c r="B32" s="34" t="s">
        <v>26</v>
      </c>
      <c r="C32" s="25" t="s">
        <v>105</v>
      </c>
      <c r="D32" s="26">
        <v>22780</v>
      </c>
      <c r="E32" s="27">
        <v>23687</v>
      </c>
      <c r="F32" s="28">
        <v>3105</v>
      </c>
      <c r="G32" s="28">
        <v>1914</v>
      </c>
      <c r="H32" s="29">
        <f t="shared" si="0"/>
        <v>1191</v>
      </c>
      <c r="I32" s="30">
        <f t="shared" si="1"/>
        <v>-284</v>
      </c>
      <c r="J32" s="30">
        <f t="shared" si="2"/>
        <v>907</v>
      </c>
      <c r="K32" s="33">
        <f t="shared" si="3"/>
        <v>0.05228270412642669</v>
      </c>
      <c r="L32" s="32">
        <f t="shared" si="4"/>
        <v>-0.012467076382791922</v>
      </c>
      <c r="M32" s="32">
        <f t="shared" si="5"/>
        <v>0.039815627743634764</v>
      </c>
      <c r="N32" s="64">
        <f t="shared" si="6"/>
        <v>13.364323067983731</v>
      </c>
      <c r="O32" s="42">
        <f t="shared" si="7"/>
        <v>8.238104461230552</v>
      </c>
      <c r="P32" s="42">
        <f t="shared" si="8"/>
        <v>-1.2223728667656617</v>
      </c>
      <c r="Q32" s="49">
        <f t="shared" si="9"/>
        <v>12</v>
      </c>
      <c r="R32" s="50">
        <f t="shared" si="10"/>
        <v>54</v>
      </c>
      <c r="S32" s="50">
        <f t="shared" si="11"/>
        <v>54</v>
      </c>
    </row>
    <row r="33" spans="1:19" s="2" customFormat="1" ht="12.75">
      <c r="A33" s="23" t="s">
        <v>182</v>
      </c>
      <c r="B33" s="34" t="s">
        <v>27</v>
      </c>
      <c r="C33" s="25" t="s">
        <v>106</v>
      </c>
      <c r="D33" s="26">
        <v>6861</v>
      </c>
      <c r="E33" s="27">
        <v>5916</v>
      </c>
      <c r="F33" s="28">
        <v>459</v>
      </c>
      <c r="G33" s="28">
        <v>874</v>
      </c>
      <c r="H33" s="29">
        <f t="shared" si="0"/>
        <v>-415</v>
      </c>
      <c r="I33" s="30">
        <f t="shared" si="1"/>
        <v>-530</v>
      </c>
      <c r="J33" s="30">
        <f t="shared" si="2"/>
        <v>-945</v>
      </c>
      <c r="K33" s="33">
        <f t="shared" si="3"/>
        <v>-0.060486809502987904</v>
      </c>
      <c r="L33" s="32">
        <f t="shared" si="4"/>
        <v>-0.07724821454598454</v>
      </c>
      <c r="M33" s="32">
        <f t="shared" si="5"/>
        <v>-0.13773502404897245</v>
      </c>
      <c r="N33" s="64">
        <f t="shared" si="6"/>
        <v>7.184785160835877</v>
      </c>
      <c r="O33" s="42">
        <f t="shared" si="7"/>
        <v>13.680832746341082</v>
      </c>
      <c r="P33" s="42">
        <f t="shared" si="8"/>
        <v>-8.296157157392189</v>
      </c>
      <c r="Q33" s="49">
        <f t="shared" si="9"/>
        <v>72</v>
      </c>
      <c r="R33" s="50">
        <f t="shared" si="10"/>
        <v>1</v>
      </c>
      <c r="S33" s="50">
        <f t="shared" si="11"/>
        <v>70</v>
      </c>
    </row>
    <row r="34" spans="1:19" s="2" customFormat="1" ht="12.75">
      <c r="A34" s="23" t="s">
        <v>183</v>
      </c>
      <c r="B34" s="34" t="s">
        <v>28</v>
      </c>
      <c r="C34" s="25" t="s">
        <v>107</v>
      </c>
      <c r="D34" s="26">
        <v>19100</v>
      </c>
      <c r="E34" s="27">
        <v>20449</v>
      </c>
      <c r="F34" s="28">
        <v>2369</v>
      </c>
      <c r="G34" s="28">
        <v>1931</v>
      </c>
      <c r="H34" s="29">
        <f t="shared" si="0"/>
        <v>438</v>
      </c>
      <c r="I34" s="30">
        <f t="shared" si="1"/>
        <v>911</v>
      </c>
      <c r="J34" s="30">
        <f t="shared" si="2"/>
        <v>1349</v>
      </c>
      <c r="K34" s="33">
        <f t="shared" si="3"/>
        <v>0.02293193717277487</v>
      </c>
      <c r="L34" s="32">
        <f t="shared" si="4"/>
        <v>0.04769633507853403</v>
      </c>
      <c r="M34" s="32">
        <f t="shared" si="5"/>
        <v>0.0706282722513089</v>
      </c>
      <c r="N34" s="64">
        <f t="shared" si="6"/>
        <v>11.98007534956636</v>
      </c>
      <c r="O34" s="42">
        <f t="shared" si="7"/>
        <v>9.765101519633872</v>
      </c>
      <c r="P34" s="42">
        <f t="shared" si="8"/>
        <v>4.6069432855445145</v>
      </c>
      <c r="Q34" s="49">
        <f t="shared" si="9"/>
        <v>28</v>
      </c>
      <c r="R34" s="50">
        <f t="shared" si="10"/>
        <v>33</v>
      </c>
      <c r="S34" s="50">
        <f t="shared" si="11"/>
        <v>20</v>
      </c>
    </row>
    <row r="35" spans="1:19" s="2" customFormat="1" ht="12.75">
      <c r="A35" s="23" t="s">
        <v>184</v>
      </c>
      <c r="B35" s="34" t="s">
        <v>29</v>
      </c>
      <c r="C35" s="25" t="s">
        <v>108</v>
      </c>
      <c r="D35" s="26">
        <v>75767</v>
      </c>
      <c r="E35" s="27">
        <v>83686</v>
      </c>
      <c r="F35" s="28">
        <v>9924</v>
      </c>
      <c r="G35" s="28">
        <v>5977</v>
      </c>
      <c r="H35" s="29">
        <f t="shared" si="0"/>
        <v>3947</v>
      </c>
      <c r="I35" s="30">
        <f t="shared" si="1"/>
        <v>3972</v>
      </c>
      <c r="J35" s="30">
        <f t="shared" si="2"/>
        <v>7919</v>
      </c>
      <c r="K35" s="33">
        <f t="shared" si="3"/>
        <v>0.05209391951641216</v>
      </c>
      <c r="L35" s="32">
        <f t="shared" si="4"/>
        <v>0.05242387846951839</v>
      </c>
      <c r="M35" s="32">
        <f t="shared" si="5"/>
        <v>0.10451779798593056</v>
      </c>
      <c r="N35" s="64">
        <f t="shared" si="6"/>
        <v>12.447555078926078</v>
      </c>
      <c r="O35" s="42">
        <f t="shared" si="7"/>
        <v>7.496879958357636</v>
      </c>
      <c r="P35" s="42">
        <f t="shared" si="8"/>
        <v>4.982032323004271</v>
      </c>
      <c r="Q35" s="49">
        <f t="shared" si="9"/>
        <v>18</v>
      </c>
      <c r="R35" s="50">
        <f t="shared" si="10"/>
        <v>62</v>
      </c>
      <c r="S35" s="50">
        <f t="shared" si="11"/>
        <v>17</v>
      </c>
    </row>
    <row r="36" spans="1:19" s="2" customFormat="1" ht="12.75">
      <c r="A36" s="23" t="s">
        <v>185</v>
      </c>
      <c r="B36" s="34" t="s">
        <v>30</v>
      </c>
      <c r="C36" s="25" t="s">
        <v>109</v>
      </c>
      <c r="D36" s="26">
        <v>24316</v>
      </c>
      <c r="E36" s="27">
        <v>26664</v>
      </c>
      <c r="F36" s="28">
        <v>2829</v>
      </c>
      <c r="G36" s="28">
        <v>2741</v>
      </c>
      <c r="H36" s="29">
        <f t="shared" si="0"/>
        <v>88</v>
      </c>
      <c r="I36" s="30">
        <f t="shared" si="1"/>
        <v>2260</v>
      </c>
      <c r="J36" s="30">
        <f t="shared" si="2"/>
        <v>2348</v>
      </c>
      <c r="K36" s="33">
        <f t="shared" si="3"/>
        <v>0.003619016285573285</v>
      </c>
      <c r="L36" s="32">
        <f t="shared" si="4"/>
        <v>0.0929429182431321</v>
      </c>
      <c r="M36" s="32">
        <f t="shared" si="5"/>
        <v>0.09656193452870537</v>
      </c>
      <c r="N36" s="64">
        <f t="shared" si="6"/>
        <v>11.09846998823068</v>
      </c>
      <c r="O36" s="42">
        <f t="shared" si="7"/>
        <v>10.75323656335818</v>
      </c>
      <c r="P36" s="42">
        <f t="shared" si="8"/>
        <v>8.866222047861905</v>
      </c>
      <c r="Q36" s="49">
        <f t="shared" si="9"/>
        <v>46</v>
      </c>
      <c r="R36" s="50">
        <f t="shared" si="10"/>
        <v>20</v>
      </c>
      <c r="S36" s="50">
        <f t="shared" si="11"/>
        <v>3</v>
      </c>
    </row>
    <row r="37" spans="1:19" s="2" customFormat="1" ht="12.75">
      <c r="A37" s="23" t="s">
        <v>186</v>
      </c>
      <c r="B37" s="34" t="s">
        <v>31</v>
      </c>
      <c r="C37" s="25" t="s">
        <v>110</v>
      </c>
      <c r="D37" s="26">
        <v>149577</v>
      </c>
      <c r="E37" s="27">
        <v>166426</v>
      </c>
      <c r="F37" s="28">
        <v>21794</v>
      </c>
      <c r="G37" s="28">
        <v>12557</v>
      </c>
      <c r="H37" s="29">
        <f t="shared" si="0"/>
        <v>9237</v>
      </c>
      <c r="I37" s="30">
        <f t="shared" si="1"/>
        <v>7612</v>
      </c>
      <c r="J37" s="30">
        <f t="shared" si="2"/>
        <v>16849</v>
      </c>
      <c r="K37" s="33">
        <f t="shared" si="3"/>
        <v>0.06175414669367617</v>
      </c>
      <c r="L37" s="32">
        <f t="shared" si="4"/>
        <v>0.050890176965709966</v>
      </c>
      <c r="M37" s="32">
        <f t="shared" si="5"/>
        <v>0.11264432365938613</v>
      </c>
      <c r="N37" s="64">
        <f t="shared" si="6"/>
        <v>13.793539934747454</v>
      </c>
      <c r="O37" s="42">
        <f t="shared" si="7"/>
        <v>7.947392904497741</v>
      </c>
      <c r="P37" s="42">
        <f t="shared" si="8"/>
        <v>4.817675781559036</v>
      </c>
      <c r="Q37" s="49">
        <f t="shared" si="9"/>
        <v>9</v>
      </c>
      <c r="R37" s="50">
        <f t="shared" si="10"/>
        <v>58</v>
      </c>
      <c r="S37" s="50">
        <f t="shared" si="11"/>
        <v>18</v>
      </c>
    </row>
    <row r="38" spans="1:19" s="2" customFormat="1" ht="12.75">
      <c r="A38" s="23" t="s">
        <v>187</v>
      </c>
      <c r="B38" s="34" t="s">
        <v>32</v>
      </c>
      <c r="C38" s="25" t="s">
        <v>111</v>
      </c>
      <c r="D38" s="26">
        <v>20187</v>
      </c>
      <c r="E38" s="27">
        <v>20574</v>
      </c>
      <c r="F38" s="28">
        <v>2254</v>
      </c>
      <c r="G38" s="28">
        <v>1838</v>
      </c>
      <c r="H38" s="29">
        <f t="shared" si="0"/>
        <v>416</v>
      </c>
      <c r="I38" s="30">
        <f t="shared" si="1"/>
        <v>-29</v>
      </c>
      <c r="J38" s="30">
        <f t="shared" si="2"/>
        <v>387</v>
      </c>
      <c r="K38" s="33">
        <f t="shared" si="3"/>
        <v>0.020607321543567644</v>
      </c>
      <c r="L38" s="32">
        <f t="shared" si="4"/>
        <v>-0.0014365680883737058</v>
      </c>
      <c r="M38" s="32">
        <f t="shared" si="5"/>
        <v>0.019170753455193937</v>
      </c>
      <c r="N38" s="64">
        <f t="shared" si="6"/>
        <v>11.059591275974585</v>
      </c>
      <c r="O38" s="42">
        <f t="shared" si="7"/>
        <v>9.018424474375015</v>
      </c>
      <c r="P38" s="42">
        <f t="shared" si="8"/>
        <v>-0.14229287799612375</v>
      </c>
      <c r="Q38" s="49">
        <f t="shared" si="9"/>
        <v>47</v>
      </c>
      <c r="R38" s="50">
        <f t="shared" si="10"/>
        <v>46</v>
      </c>
      <c r="S38" s="50">
        <f t="shared" si="11"/>
        <v>51</v>
      </c>
    </row>
    <row r="39" spans="1:19" s="2" customFormat="1" ht="12.75">
      <c r="A39" s="23" t="s">
        <v>188</v>
      </c>
      <c r="B39" s="34" t="s">
        <v>33</v>
      </c>
      <c r="C39" s="25" t="s">
        <v>112</v>
      </c>
      <c r="D39" s="26">
        <v>107120</v>
      </c>
      <c r="E39" s="27">
        <v>114638</v>
      </c>
      <c r="F39" s="28">
        <v>12861</v>
      </c>
      <c r="G39" s="28">
        <v>8969</v>
      </c>
      <c r="H39" s="29">
        <f t="shared" si="0"/>
        <v>3892</v>
      </c>
      <c r="I39" s="30">
        <f t="shared" si="1"/>
        <v>3626</v>
      </c>
      <c r="J39" s="30">
        <f t="shared" si="2"/>
        <v>7518</v>
      </c>
      <c r="K39" s="33">
        <f t="shared" si="3"/>
        <v>0.03633308439133682</v>
      </c>
      <c r="L39" s="32">
        <f t="shared" si="4"/>
        <v>0.03384988797610157</v>
      </c>
      <c r="M39" s="32">
        <f t="shared" si="5"/>
        <v>0.07018297236743838</v>
      </c>
      <c r="N39" s="64">
        <f t="shared" si="6"/>
        <v>11.599130583789536</v>
      </c>
      <c r="O39" s="42">
        <f t="shared" si="7"/>
        <v>8.088997916647878</v>
      </c>
      <c r="P39" s="42">
        <f t="shared" si="8"/>
        <v>3.270231513631977</v>
      </c>
      <c r="Q39" s="49">
        <f t="shared" si="9"/>
        <v>35</v>
      </c>
      <c r="R39" s="50">
        <f t="shared" si="10"/>
        <v>55</v>
      </c>
      <c r="S39" s="50">
        <f t="shared" si="11"/>
        <v>25</v>
      </c>
    </row>
    <row r="40" spans="1:19" s="2" customFormat="1" ht="12.75">
      <c r="A40" s="23" t="s">
        <v>189</v>
      </c>
      <c r="B40" s="34" t="s">
        <v>34</v>
      </c>
      <c r="C40" s="25" t="s">
        <v>113</v>
      </c>
      <c r="D40" s="26">
        <v>16137</v>
      </c>
      <c r="E40" s="27">
        <v>16836</v>
      </c>
      <c r="F40" s="28">
        <v>2038</v>
      </c>
      <c r="G40" s="28">
        <v>1404</v>
      </c>
      <c r="H40" s="29">
        <f t="shared" si="0"/>
        <v>634</v>
      </c>
      <c r="I40" s="30">
        <f t="shared" si="1"/>
        <v>65</v>
      </c>
      <c r="J40" s="30">
        <f t="shared" si="2"/>
        <v>699</v>
      </c>
      <c r="K40" s="33">
        <f t="shared" si="3"/>
        <v>0.0392885914358307</v>
      </c>
      <c r="L40" s="32">
        <f t="shared" si="4"/>
        <v>0.004028010162979488</v>
      </c>
      <c r="M40" s="32">
        <f t="shared" si="5"/>
        <v>0.043316601598810185</v>
      </c>
      <c r="N40" s="64">
        <f t="shared" si="6"/>
        <v>12.361629211779334</v>
      </c>
      <c r="O40" s="42">
        <f t="shared" si="7"/>
        <v>8.516058593394595</v>
      </c>
      <c r="P40" s="42">
        <f t="shared" si="8"/>
        <v>0.3942619719164165</v>
      </c>
      <c r="Q40" s="49">
        <f t="shared" si="9"/>
        <v>19</v>
      </c>
      <c r="R40" s="50">
        <f t="shared" si="10"/>
        <v>51</v>
      </c>
      <c r="S40" s="50">
        <f t="shared" si="11"/>
        <v>47</v>
      </c>
    </row>
    <row r="41" spans="1:19" s="2" customFormat="1" ht="12.75">
      <c r="A41" s="23" t="s">
        <v>190</v>
      </c>
      <c r="B41" s="34" t="s">
        <v>35</v>
      </c>
      <c r="C41" s="25" t="s">
        <v>114</v>
      </c>
      <c r="D41" s="26">
        <v>20740</v>
      </c>
      <c r="E41" s="27">
        <v>19977</v>
      </c>
      <c r="F41" s="28">
        <v>2130</v>
      </c>
      <c r="G41" s="28">
        <v>2357</v>
      </c>
      <c r="H41" s="29">
        <f t="shared" si="0"/>
        <v>-227</v>
      </c>
      <c r="I41" s="30">
        <f t="shared" si="1"/>
        <v>-536</v>
      </c>
      <c r="J41" s="30">
        <f t="shared" si="2"/>
        <v>-763</v>
      </c>
      <c r="K41" s="33">
        <f t="shared" si="3"/>
        <v>-0.0109450337512054</v>
      </c>
      <c r="L41" s="32">
        <f t="shared" si="4"/>
        <v>-0.02584378013500482</v>
      </c>
      <c r="M41" s="32">
        <f t="shared" si="5"/>
        <v>-0.03678881388621022</v>
      </c>
      <c r="N41" s="64">
        <f t="shared" si="6"/>
        <v>10.462460397377017</v>
      </c>
      <c r="O41" s="42">
        <f t="shared" si="7"/>
        <v>11.57747378244959</v>
      </c>
      <c r="P41" s="42">
        <f t="shared" si="8"/>
        <v>-2.6328069356779724</v>
      </c>
      <c r="Q41" s="49">
        <f t="shared" si="9"/>
        <v>59</v>
      </c>
      <c r="R41" s="50">
        <f t="shared" si="10"/>
        <v>8</v>
      </c>
      <c r="S41" s="50">
        <f t="shared" si="11"/>
        <v>58</v>
      </c>
    </row>
    <row r="42" spans="1:19" s="2" customFormat="1" ht="12.75">
      <c r="A42" s="23" t="s">
        <v>191</v>
      </c>
      <c r="B42" s="34" t="s">
        <v>36</v>
      </c>
      <c r="C42" s="25" t="s">
        <v>115</v>
      </c>
      <c r="D42" s="26">
        <v>29641</v>
      </c>
      <c r="E42" s="27">
        <v>28743</v>
      </c>
      <c r="F42" s="28">
        <v>3102</v>
      </c>
      <c r="G42" s="28">
        <v>3076</v>
      </c>
      <c r="H42" s="29">
        <f t="shared" si="0"/>
        <v>26</v>
      </c>
      <c r="I42" s="30">
        <f t="shared" si="1"/>
        <v>-924</v>
      </c>
      <c r="J42" s="30">
        <f t="shared" si="2"/>
        <v>-898</v>
      </c>
      <c r="K42" s="33">
        <f t="shared" si="3"/>
        <v>0.0008771633885496441</v>
      </c>
      <c r="L42" s="32">
        <f t="shared" si="4"/>
        <v>-0.03117303734691812</v>
      </c>
      <c r="M42" s="32">
        <f t="shared" si="5"/>
        <v>-0.030295873958368476</v>
      </c>
      <c r="N42" s="64">
        <f t="shared" si="6"/>
        <v>10.6261989586188</v>
      </c>
      <c r="O42" s="42">
        <f t="shared" si="7"/>
        <v>10.537133461222254</v>
      </c>
      <c r="P42" s="42">
        <f t="shared" si="8"/>
        <v>-3.165250753631132</v>
      </c>
      <c r="Q42" s="49">
        <f t="shared" si="9"/>
        <v>58</v>
      </c>
      <c r="R42" s="50">
        <f t="shared" si="10"/>
        <v>21</v>
      </c>
      <c r="S42" s="50">
        <f t="shared" si="11"/>
        <v>60</v>
      </c>
    </row>
    <row r="43" spans="1:19" s="2" customFormat="1" ht="12.75">
      <c r="A43" s="23" t="s">
        <v>192</v>
      </c>
      <c r="B43" s="34" t="s">
        <v>37</v>
      </c>
      <c r="C43" s="25" t="s">
        <v>116</v>
      </c>
      <c r="D43" s="26">
        <v>82893</v>
      </c>
      <c r="E43" s="27">
        <v>81442</v>
      </c>
      <c r="F43" s="28">
        <v>8957</v>
      </c>
      <c r="G43" s="28">
        <v>7939</v>
      </c>
      <c r="H43" s="29">
        <f t="shared" si="0"/>
        <v>1018</v>
      </c>
      <c r="I43" s="30">
        <f t="shared" si="1"/>
        <v>-2469</v>
      </c>
      <c r="J43" s="30">
        <f t="shared" si="2"/>
        <v>-1451</v>
      </c>
      <c r="K43" s="33">
        <f t="shared" si="3"/>
        <v>0.012280892234567454</v>
      </c>
      <c r="L43" s="32">
        <f t="shared" si="4"/>
        <v>-0.02978538597951576</v>
      </c>
      <c r="M43" s="32">
        <f t="shared" si="5"/>
        <v>-0.017504493744948307</v>
      </c>
      <c r="N43" s="64">
        <f t="shared" si="6"/>
        <v>10.900903641950894</v>
      </c>
      <c r="O43" s="42">
        <f t="shared" si="7"/>
        <v>9.661970973925214</v>
      </c>
      <c r="P43" s="42">
        <f t="shared" si="8"/>
        <v>-3.004837679131043</v>
      </c>
      <c r="Q43" s="49">
        <f t="shared" si="9"/>
        <v>53</v>
      </c>
      <c r="R43" s="50">
        <f t="shared" si="10"/>
        <v>34</v>
      </c>
      <c r="S43" s="50">
        <f t="shared" si="11"/>
        <v>59</v>
      </c>
    </row>
    <row r="44" spans="1:19" s="2" customFormat="1" ht="12.75">
      <c r="A44" s="23" t="s">
        <v>193</v>
      </c>
      <c r="B44" s="34" t="s">
        <v>38</v>
      </c>
      <c r="C44" s="25" t="s">
        <v>117</v>
      </c>
      <c r="D44" s="26">
        <v>125834</v>
      </c>
      <c r="E44" s="27">
        <v>134063</v>
      </c>
      <c r="F44" s="28">
        <v>16062</v>
      </c>
      <c r="G44" s="28">
        <v>9844</v>
      </c>
      <c r="H44" s="29">
        <f t="shared" si="0"/>
        <v>6218</v>
      </c>
      <c r="I44" s="30">
        <f t="shared" si="1"/>
        <v>2011</v>
      </c>
      <c r="J44" s="30">
        <f t="shared" si="2"/>
        <v>8229</v>
      </c>
      <c r="K44" s="33">
        <f t="shared" si="3"/>
        <v>0.04941430773876695</v>
      </c>
      <c r="L44" s="32">
        <f t="shared" si="4"/>
        <v>0.01598137228412035</v>
      </c>
      <c r="M44" s="32">
        <f t="shared" si="5"/>
        <v>0.0653956800228873</v>
      </c>
      <c r="N44" s="64">
        <f t="shared" si="6"/>
        <v>12.36028118831691</v>
      </c>
      <c r="O44" s="42">
        <f t="shared" si="7"/>
        <v>7.575308679977068</v>
      </c>
      <c r="P44" s="42">
        <f t="shared" si="8"/>
        <v>1.5475361393167293</v>
      </c>
      <c r="Q44" s="49">
        <f t="shared" si="9"/>
        <v>20</v>
      </c>
      <c r="R44" s="50">
        <f t="shared" si="10"/>
        <v>59</v>
      </c>
      <c r="S44" s="50">
        <f t="shared" si="11"/>
        <v>39</v>
      </c>
    </row>
    <row r="45" spans="1:19" s="2" customFormat="1" ht="12.75">
      <c r="A45" s="23" t="s">
        <v>194</v>
      </c>
      <c r="B45" s="34" t="s">
        <v>39</v>
      </c>
      <c r="C45" s="25" t="s">
        <v>118</v>
      </c>
      <c r="D45" s="26">
        <v>43384</v>
      </c>
      <c r="E45" s="27">
        <v>41749</v>
      </c>
      <c r="F45" s="28">
        <v>4224</v>
      </c>
      <c r="G45" s="28">
        <v>4908</v>
      </c>
      <c r="H45" s="29">
        <f t="shared" si="0"/>
        <v>-684</v>
      </c>
      <c r="I45" s="30">
        <f t="shared" si="1"/>
        <v>-951</v>
      </c>
      <c r="J45" s="30">
        <f t="shared" si="2"/>
        <v>-1635</v>
      </c>
      <c r="K45" s="33">
        <f t="shared" si="3"/>
        <v>-0.015766181080582704</v>
      </c>
      <c r="L45" s="32">
        <f t="shared" si="4"/>
        <v>-0.021920523695371567</v>
      </c>
      <c r="M45" s="32">
        <f t="shared" si="5"/>
        <v>-0.03768670477595427</v>
      </c>
      <c r="N45" s="64">
        <f t="shared" si="6"/>
        <v>9.923296489023057</v>
      </c>
      <c r="O45" s="42">
        <f t="shared" si="7"/>
        <v>11.530193931847815</v>
      </c>
      <c r="P45" s="42">
        <f t="shared" si="8"/>
        <v>-2.2341512691905607</v>
      </c>
      <c r="Q45" s="49">
        <f t="shared" si="9"/>
        <v>62</v>
      </c>
      <c r="R45" s="50">
        <f t="shared" si="10"/>
        <v>9</v>
      </c>
      <c r="S45" s="50">
        <f t="shared" si="11"/>
        <v>57</v>
      </c>
    </row>
    <row r="46" spans="1:19" s="2" customFormat="1" ht="12.75">
      <c r="A46" s="23" t="s">
        <v>195</v>
      </c>
      <c r="B46" s="34" t="s">
        <v>40</v>
      </c>
      <c r="C46" s="25" t="s">
        <v>119</v>
      </c>
      <c r="D46" s="26">
        <v>14555</v>
      </c>
      <c r="E46" s="27">
        <v>15404</v>
      </c>
      <c r="F46" s="28">
        <v>1592</v>
      </c>
      <c r="G46" s="28">
        <v>1692</v>
      </c>
      <c r="H46" s="29">
        <f t="shared" si="0"/>
        <v>-100</v>
      </c>
      <c r="I46" s="30">
        <f t="shared" si="1"/>
        <v>949</v>
      </c>
      <c r="J46" s="30">
        <f t="shared" si="2"/>
        <v>849</v>
      </c>
      <c r="K46" s="33">
        <f t="shared" si="3"/>
        <v>-0.006870491240123669</v>
      </c>
      <c r="L46" s="32">
        <f t="shared" si="4"/>
        <v>0.06520096186877362</v>
      </c>
      <c r="M46" s="32">
        <f t="shared" si="5"/>
        <v>0.05833047062864995</v>
      </c>
      <c r="N46" s="64">
        <f t="shared" si="6"/>
        <v>10.627858072699356</v>
      </c>
      <c r="O46" s="42">
        <f t="shared" si="7"/>
        <v>11.295437097366401</v>
      </c>
      <c r="P46" s="42">
        <f t="shared" si="8"/>
        <v>6.335324944090257</v>
      </c>
      <c r="Q46" s="49">
        <f t="shared" si="9"/>
        <v>57</v>
      </c>
      <c r="R46" s="50">
        <f t="shared" si="10"/>
        <v>14</v>
      </c>
      <c r="S46" s="50">
        <f t="shared" si="11"/>
        <v>11</v>
      </c>
    </row>
    <row r="47" spans="1:19" s="2" customFormat="1" ht="12.75">
      <c r="A47" s="23" t="s">
        <v>196</v>
      </c>
      <c r="B47" s="34" t="s">
        <v>41</v>
      </c>
      <c r="C47" s="25" t="s">
        <v>120</v>
      </c>
      <c r="D47" s="26">
        <v>4562</v>
      </c>
      <c r="E47" s="27">
        <v>4232</v>
      </c>
      <c r="F47" s="28">
        <v>1054</v>
      </c>
      <c r="G47" s="28">
        <v>381</v>
      </c>
      <c r="H47" s="29">
        <f t="shared" si="0"/>
        <v>673</v>
      </c>
      <c r="I47" s="30">
        <f t="shared" si="1"/>
        <v>-1003</v>
      </c>
      <c r="J47" s="30">
        <f t="shared" si="2"/>
        <v>-330</v>
      </c>
      <c r="K47" s="33">
        <f t="shared" si="3"/>
        <v>0.14752301622095573</v>
      </c>
      <c r="L47" s="32">
        <f t="shared" si="4"/>
        <v>-0.21985971065322227</v>
      </c>
      <c r="M47" s="32">
        <f t="shared" si="5"/>
        <v>-0.07233669443226655</v>
      </c>
      <c r="N47" s="64">
        <f t="shared" si="6"/>
        <v>23.970889242665454</v>
      </c>
      <c r="O47" s="42">
        <f t="shared" si="7"/>
        <v>8.664998862861042</v>
      </c>
      <c r="P47" s="42">
        <f t="shared" si="8"/>
        <v>-22.811007505117125</v>
      </c>
      <c r="Q47" s="49">
        <f t="shared" si="9"/>
        <v>1</v>
      </c>
      <c r="R47" s="50">
        <f t="shared" si="10"/>
        <v>49</v>
      </c>
      <c r="S47" s="50">
        <f t="shared" si="11"/>
        <v>72</v>
      </c>
    </row>
    <row r="48" spans="1:19" s="2" customFormat="1" ht="12.75">
      <c r="A48" s="23" t="s">
        <v>197</v>
      </c>
      <c r="B48" s="34" t="s">
        <v>42</v>
      </c>
      <c r="C48" s="25" t="s">
        <v>121</v>
      </c>
      <c r="D48" s="26">
        <v>940164</v>
      </c>
      <c r="E48" s="27">
        <v>947735</v>
      </c>
      <c r="F48" s="28">
        <v>149742</v>
      </c>
      <c r="G48" s="28">
        <v>84611</v>
      </c>
      <c r="H48" s="29">
        <f t="shared" si="0"/>
        <v>65131</v>
      </c>
      <c r="I48" s="30">
        <f t="shared" si="1"/>
        <v>-57560</v>
      </c>
      <c r="J48" s="30">
        <f t="shared" si="2"/>
        <v>7571</v>
      </c>
      <c r="K48" s="33">
        <f t="shared" si="3"/>
        <v>0.06927621138439677</v>
      </c>
      <c r="L48" s="32">
        <f t="shared" si="4"/>
        <v>-0.0612233610306287</v>
      </c>
      <c r="M48" s="32">
        <f t="shared" si="5"/>
        <v>0.008052850353768065</v>
      </c>
      <c r="N48" s="64">
        <f t="shared" si="6"/>
        <v>15.863348621933694</v>
      </c>
      <c r="O48" s="42">
        <f t="shared" si="7"/>
        <v>8.963509170776614</v>
      </c>
      <c r="P48" s="42">
        <f t="shared" si="8"/>
        <v>-6.097783832715627</v>
      </c>
      <c r="Q48" s="49">
        <f t="shared" si="9"/>
        <v>3</v>
      </c>
      <c r="R48" s="50">
        <f t="shared" si="10"/>
        <v>48</v>
      </c>
      <c r="S48" s="50">
        <f t="shared" si="11"/>
        <v>67</v>
      </c>
    </row>
    <row r="49" spans="1:19" s="2" customFormat="1" ht="12.75">
      <c r="A49" s="23" t="s">
        <v>198</v>
      </c>
      <c r="B49" s="34" t="s">
        <v>43</v>
      </c>
      <c r="C49" s="25" t="s">
        <v>122</v>
      </c>
      <c r="D49" s="26">
        <v>40896</v>
      </c>
      <c r="E49" s="27">
        <v>44673</v>
      </c>
      <c r="F49" s="28">
        <v>6276</v>
      </c>
      <c r="G49" s="28">
        <v>4028</v>
      </c>
      <c r="H49" s="29">
        <f t="shared" si="0"/>
        <v>2248</v>
      </c>
      <c r="I49" s="30">
        <f t="shared" si="1"/>
        <v>1529</v>
      </c>
      <c r="J49" s="30">
        <f t="shared" si="2"/>
        <v>3777</v>
      </c>
      <c r="K49" s="33">
        <f t="shared" si="3"/>
        <v>0.05496870109546166</v>
      </c>
      <c r="L49" s="32">
        <f t="shared" si="4"/>
        <v>0.03738751956181534</v>
      </c>
      <c r="M49" s="32">
        <f t="shared" si="5"/>
        <v>0.092356220657277</v>
      </c>
      <c r="N49" s="64">
        <f t="shared" si="6"/>
        <v>14.668863724012201</v>
      </c>
      <c r="O49" s="42">
        <f t="shared" si="7"/>
        <v>9.414624455118092</v>
      </c>
      <c r="P49" s="42">
        <f t="shared" si="8"/>
        <v>3.5737241290654325</v>
      </c>
      <c r="Q49" s="49">
        <f t="shared" si="9"/>
        <v>4</v>
      </c>
      <c r="R49" s="50">
        <f t="shared" si="10"/>
        <v>37</v>
      </c>
      <c r="S49" s="50">
        <f t="shared" si="11"/>
        <v>24</v>
      </c>
    </row>
    <row r="50" spans="1:19" s="2" customFormat="1" ht="12.75">
      <c r="A50" s="23" t="s">
        <v>199</v>
      </c>
      <c r="B50" s="34" t="s">
        <v>44</v>
      </c>
      <c r="C50" s="25" t="s">
        <v>123</v>
      </c>
      <c r="D50" s="26">
        <v>35652</v>
      </c>
      <c r="E50" s="27">
        <v>37660</v>
      </c>
      <c r="F50" s="28">
        <v>3808</v>
      </c>
      <c r="G50" s="28">
        <v>3331</v>
      </c>
      <c r="H50" s="29">
        <f t="shared" si="0"/>
        <v>477</v>
      </c>
      <c r="I50" s="30">
        <f t="shared" si="1"/>
        <v>1531</v>
      </c>
      <c r="J50" s="30">
        <f t="shared" si="2"/>
        <v>2008</v>
      </c>
      <c r="K50" s="33">
        <f t="shared" si="3"/>
        <v>0.013379333557724672</v>
      </c>
      <c r="L50" s="32">
        <f t="shared" si="4"/>
        <v>0.04294289240435319</v>
      </c>
      <c r="M50" s="32">
        <f t="shared" si="5"/>
        <v>0.056322225962077865</v>
      </c>
      <c r="N50" s="64">
        <f t="shared" si="6"/>
        <v>10.388476647752073</v>
      </c>
      <c r="O50" s="42">
        <f t="shared" si="7"/>
        <v>9.08718900043649</v>
      </c>
      <c r="P50" s="42">
        <f t="shared" si="8"/>
        <v>4.176669576604103</v>
      </c>
      <c r="Q50" s="49">
        <f t="shared" si="9"/>
        <v>60</v>
      </c>
      <c r="R50" s="50">
        <f t="shared" si="10"/>
        <v>44</v>
      </c>
      <c r="S50" s="50">
        <f t="shared" si="11"/>
        <v>22</v>
      </c>
    </row>
    <row r="51" spans="1:19" s="2" customFormat="1" ht="12.75">
      <c r="A51" s="23" t="s">
        <v>200</v>
      </c>
      <c r="B51" s="34" t="s">
        <v>45</v>
      </c>
      <c r="C51" s="25" t="s">
        <v>124</v>
      </c>
      <c r="D51" s="26">
        <v>36776</v>
      </c>
      <c r="E51" s="27">
        <v>35998</v>
      </c>
      <c r="F51" s="28">
        <v>3165</v>
      </c>
      <c r="G51" s="28">
        <v>4042</v>
      </c>
      <c r="H51" s="29">
        <f t="shared" si="0"/>
        <v>-877</v>
      </c>
      <c r="I51" s="30">
        <f t="shared" si="1"/>
        <v>99</v>
      </c>
      <c r="J51" s="30">
        <f t="shared" si="2"/>
        <v>-778</v>
      </c>
      <c r="K51" s="33">
        <f t="shared" si="3"/>
        <v>-0.02384707417881227</v>
      </c>
      <c r="L51" s="32">
        <f t="shared" si="4"/>
        <v>0.0026919730258864478</v>
      </c>
      <c r="M51" s="32">
        <f t="shared" si="5"/>
        <v>-0.02115510115292582</v>
      </c>
      <c r="N51" s="64">
        <f t="shared" si="6"/>
        <v>8.6981614312804</v>
      </c>
      <c r="O51" s="42">
        <f t="shared" si="7"/>
        <v>11.108362876851622</v>
      </c>
      <c r="P51" s="42">
        <f t="shared" si="8"/>
        <v>0.2720751916893396</v>
      </c>
      <c r="Q51" s="49">
        <f t="shared" si="9"/>
        <v>66</v>
      </c>
      <c r="R51" s="50">
        <f t="shared" si="10"/>
        <v>16</v>
      </c>
      <c r="S51" s="50">
        <f t="shared" si="11"/>
        <v>49</v>
      </c>
    </row>
    <row r="52" spans="1:19" s="2" customFormat="1" ht="12.75">
      <c r="A52" s="23" t="s">
        <v>201</v>
      </c>
      <c r="B52" s="34" t="s">
        <v>46</v>
      </c>
      <c r="C52" s="25" t="s">
        <v>125</v>
      </c>
      <c r="D52" s="26">
        <v>161091</v>
      </c>
      <c r="E52" s="27">
        <v>176695</v>
      </c>
      <c r="F52" s="28">
        <v>23103</v>
      </c>
      <c r="G52" s="28">
        <v>11447</v>
      </c>
      <c r="H52" s="29">
        <f t="shared" si="0"/>
        <v>11656</v>
      </c>
      <c r="I52" s="30">
        <f t="shared" si="1"/>
        <v>3948</v>
      </c>
      <c r="J52" s="30">
        <f t="shared" si="2"/>
        <v>15604</v>
      </c>
      <c r="K52" s="33">
        <f t="shared" si="3"/>
        <v>0.07235661830890615</v>
      </c>
      <c r="L52" s="32">
        <f t="shared" si="4"/>
        <v>0.024507886846564984</v>
      </c>
      <c r="M52" s="32">
        <f t="shared" si="5"/>
        <v>0.09686450515547113</v>
      </c>
      <c r="N52" s="64">
        <f t="shared" si="6"/>
        <v>13.679074917255305</v>
      </c>
      <c r="O52" s="42">
        <f t="shared" si="7"/>
        <v>6.777663964758752</v>
      </c>
      <c r="P52" s="42">
        <f t="shared" si="8"/>
        <v>2.3375746774585093</v>
      </c>
      <c r="Q52" s="49">
        <f t="shared" si="9"/>
        <v>10</v>
      </c>
      <c r="R52" s="50">
        <f t="shared" si="10"/>
        <v>65</v>
      </c>
      <c r="S52" s="50">
        <f t="shared" si="11"/>
        <v>28</v>
      </c>
    </row>
    <row r="53" spans="1:19" s="2" customFormat="1" ht="12.75">
      <c r="A53" s="23" t="s">
        <v>202</v>
      </c>
      <c r="B53" s="34" t="s">
        <v>47</v>
      </c>
      <c r="C53" s="25" t="s">
        <v>126</v>
      </c>
      <c r="D53" s="26">
        <v>82317</v>
      </c>
      <c r="E53" s="27">
        <v>86395</v>
      </c>
      <c r="F53" s="28">
        <v>8610</v>
      </c>
      <c r="G53" s="28">
        <v>6386</v>
      </c>
      <c r="H53" s="29">
        <f t="shared" si="0"/>
        <v>2224</v>
      </c>
      <c r="I53" s="30">
        <f t="shared" si="1"/>
        <v>1854</v>
      </c>
      <c r="J53" s="30">
        <f t="shared" si="2"/>
        <v>4078</v>
      </c>
      <c r="K53" s="33">
        <f t="shared" si="3"/>
        <v>0.027017505497041922</v>
      </c>
      <c r="L53" s="32">
        <f t="shared" si="4"/>
        <v>0.02252268668683261</v>
      </c>
      <c r="M53" s="32">
        <f t="shared" si="5"/>
        <v>0.04954019218387453</v>
      </c>
      <c r="N53" s="64">
        <f t="shared" si="6"/>
        <v>10.206742851723648</v>
      </c>
      <c r="O53" s="42">
        <f t="shared" si="7"/>
        <v>7.570297311394566</v>
      </c>
      <c r="P53" s="42">
        <f t="shared" si="8"/>
        <v>2.1978282516951966</v>
      </c>
      <c r="Q53" s="49">
        <f t="shared" si="9"/>
        <v>61</v>
      </c>
      <c r="R53" s="50">
        <f t="shared" si="10"/>
        <v>60</v>
      </c>
      <c r="S53" s="50">
        <f t="shared" si="11"/>
        <v>29</v>
      </c>
    </row>
    <row r="54" spans="1:19" s="2" customFormat="1" ht="12.75">
      <c r="A54" s="23" t="s">
        <v>203</v>
      </c>
      <c r="B54" s="34" t="s">
        <v>48</v>
      </c>
      <c r="C54" s="25" t="s">
        <v>127</v>
      </c>
      <c r="D54" s="26">
        <v>7213</v>
      </c>
      <c r="E54" s="27">
        <v>7469</v>
      </c>
      <c r="F54" s="28">
        <v>863</v>
      </c>
      <c r="G54" s="28">
        <v>740</v>
      </c>
      <c r="H54" s="29">
        <f t="shared" si="0"/>
        <v>123</v>
      </c>
      <c r="I54" s="30">
        <f t="shared" si="1"/>
        <v>133</v>
      </c>
      <c r="J54" s="30">
        <f t="shared" si="2"/>
        <v>256</v>
      </c>
      <c r="K54" s="33">
        <f t="shared" si="3"/>
        <v>0.017052544017745738</v>
      </c>
      <c r="L54" s="32">
        <f t="shared" si="4"/>
        <v>0.01843892971024539</v>
      </c>
      <c r="M54" s="32">
        <f t="shared" si="5"/>
        <v>0.03549147372799113</v>
      </c>
      <c r="N54" s="64">
        <f t="shared" si="6"/>
        <v>11.755891567906279</v>
      </c>
      <c r="O54" s="42">
        <f t="shared" si="7"/>
        <v>10.080370521727284</v>
      </c>
      <c r="P54" s="42">
        <f t="shared" si="8"/>
        <v>1.8117422694455796</v>
      </c>
      <c r="Q54" s="49">
        <f t="shared" si="9"/>
        <v>31</v>
      </c>
      <c r="R54" s="50">
        <f t="shared" si="10"/>
        <v>27</v>
      </c>
      <c r="S54" s="50">
        <f t="shared" si="11"/>
        <v>34</v>
      </c>
    </row>
    <row r="55" spans="1:19" s="2" customFormat="1" ht="12.75">
      <c r="A55" s="23" t="s">
        <v>204</v>
      </c>
      <c r="B55" s="34" t="s">
        <v>49</v>
      </c>
      <c r="C55" s="25" t="s">
        <v>128</v>
      </c>
      <c r="D55" s="26">
        <v>36804</v>
      </c>
      <c r="E55" s="27">
        <v>41019</v>
      </c>
      <c r="F55" s="28">
        <v>4276</v>
      </c>
      <c r="G55" s="28">
        <v>2329</v>
      </c>
      <c r="H55" s="29">
        <f t="shared" si="0"/>
        <v>1947</v>
      </c>
      <c r="I55" s="30">
        <f t="shared" si="1"/>
        <v>2268</v>
      </c>
      <c r="J55" s="30">
        <f t="shared" si="2"/>
        <v>4215</v>
      </c>
      <c r="K55" s="33">
        <f t="shared" si="3"/>
        <v>0.052901858493642</v>
      </c>
      <c r="L55" s="32">
        <f t="shared" si="4"/>
        <v>0.06162373655037496</v>
      </c>
      <c r="M55" s="32">
        <f t="shared" si="5"/>
        <v>0.11452559504401695</v>
      </c>
      <c r="N55" s="64">
        <f t="shared" si="6"/>
        <v>10.989039230047672</v>
      </c>
      <c r="O55" s="42">
        <f t="shared" si="7"/>
        <v>5.985377073615769</v>
      </c>
      <c r="P55" s="42">
        <f t="shared" si="8"/>
        <v>5.828611078986931</v>
      </c>
      <c r="Q55" s="49">
        <f t="shared" si="9"/>
        <v>48</v>
      </c>
      <c r="R55" s="50">
        <f t="shared" si="10"/>
        <v>70</v>
      </c>
      <c r="S55" s="50">
        <f t="shared" si="11"/>
        <v>13</v>
      </c>
    </row>
    <row r="56" spans="1:19" s="2" customFormat="1" ht="12.75">
      <c r="A56" s="23" t="s">
        <v>205</v>
      </c>
      <c r="B56" s="34" t="s">
        <v>50</v>
      </c>
      <c r="C56" s="25" t="s">
        <v>129</v>
      </c>
      <c r="D56" s="26">
        <v>41319</v>
      </c>
      <c r="E56" s="27">
        <v>44205</v>
      </c>
      <c r="F56" s="28">
        <v>4958</v>
      </c>
      <c r="G56" s="28">
        <v>4084</v>
      </c>
      <c r="H56" s="29">
        <f t="shared" si="0"/>
        <v>874</v>
      </c>
      <c r="I56" s="30">
        <f t="shared" si="1"/>
        <v>2012</v>
      </c>
      <c r="J56" s="30">
        <f t="shared" si="2"/>
        <v>2886</v>
      </c>
      <c r="K56" s="33">
        <f t="shared" si="3"/>
        <v>0.021152496430213705</v>
      </c>
      <c r="L56" s="32">
        <f t="shared" si="4"/>
        <v>0.048694305283283716</v>
      </c>
      <c r="M56" s="32">
        <f t="shared" si="5"/>
        <v>0.06984680171349743</v>
      </c>
      <c r="N56" s="64">
        <f t="shared" si="6"/>
        <v>11.594406248538423</v>
      </c>
      <c r="O56" s="42">
        <f t="shared" si="7"/>
        <v>9.5505355221926</v>
      </c>
      <c r="P56" s="42">
        <f t="shared" si="8"/>
        <v>4.705112015340723</v>
      </c>
      <c r="Q56" s="49">
        <f t="shared" si="9"/>
        <v>36</v>
      </c>
      <c r="R56" s="50">
        <f t="shared" si="10"/>
        <v>36</v>
      </c>
      <c r="S56" s="50">
        <f t="shared" si="11"/>
        <v>19</v>
      </c>
    </row>
    <row r="57" spans="1:19" s="2" customFormat="1" ht="12.75">
      <c r="A57" s="23" t="s">
        <v>206</v>
      </c>
      <c r="B57" s="34" t="s">
        <v>51</v>
      </c>
      <c r="C57" s="25" t="s">
        <v>130</v>
      </c>
      <c r="D57" s="26">
        <v>67182</v>
      </c>
      <c r="E57" s="27">
        <v>70019</v>
      </c>
      <c r="F57" s="28">
        <v>7410</v>
      </c>
      <c r="G57" s="28">
        <v>4544</v>
      </c>
      <c r="H57" s="29">
        <f t="shared" si="0"/>
        <v>2866</v>
      </c>
      <c r="I57" s="30">
        <f t="shared" si="1"/>
        <v>-29</v>
      </c>
      <c r="J57" s="30">
        <f t="shared" si="2"/>
        <v>2837</v>
      </c>
      <c r="K57" s="33">
        <f t="shared" si="3"/>
        <v>0.04266023637283796</v>
      </c>
      <c r="L57" s="32">
        <f t="shared" si="4"/>
        <v>-0.00043166324313060044</v>
      </c>
      <c r="M57" s="32">
        <f t="shared" si="5"/>
        <v>0.04222857312970736</v>
      </c>
      <c r="N57" s="64">
        <f t="shared" si="6"/>
        <v>10.8016705417599</v>
      </c>
      <c r="O57" s="42">
        <f t="shared" si="7"/>
        <v>6.623858426687852</v>
      </c>
      <c r="P57" s="42">
        <f t="shared" si="8"/>
        <v>-0.04227374436046384</v>
      </c>
      <c r="Q57" s="49">
        <f t="shared" si="9"/>
        <v>55</v>
      </c>
      <c r="R57" s="50">
        <f t="shared" si="10"/>
        <v>68</v>
      </c>
      <c r="S57" s="50">
        <f t="shared" si="11"/>
        <v>50</v>
      </c>
    </row>
    <row r="58" spans="1:19" s="2" customFormat="1" ht="12.75">
      <c r="A58" s="23" t="s">
        <v>207</v>
      </c>
      <c r="B58" s="34" t="s">
        <v>52</v>
      </c>
      <c r="C58" s="25" t="s">
        <v>131</v>
      </c>
      <c r="D58" s="26">
        <v>15822</v>
      </c>
      <c r="E58" s="27">
        <v>14159</v>
      </c>
      <c r="F58" s="28">
        <v>1250</v>
      </c>
      <c r="G58" s="28">
        <v>1908</v>
      </c>
      <c r="H58" s="29">
        <f t="shared" si="0"/>
        <v>-658</v>
      </c>
      <c r="I58" s="30">
        <f t="shared" si="1"/>
        <v>-1005</v>
      </c>
      <c r="J58" s="30">
        <f t="shared" si="2"/>
        <v>-1663</v>
      </c>
      <c r="K58" s="33">
        <f t="shared" si="3"/>
        <v>-0.0415876627480723</v>
      </c>
      <c r="L58" s="32">
        <f t="shared" si="4"/>
        <v>-0.06351915054986727</v>
      </c>
      <c r="M58" s="32">
        <f t="shared" si="5"/>
        <v>-0.10510681329793958</v>
      </c>
      <c r="N58" s="64">
        <f t="shared" si="6"/>
        <v>8.33861445582202</v>
      </c>
      <c r="O58" s="42">
        <f t="shared" si="7"/>
        <v>12.728061105366733</v>
      </c>
      <c r="P58" s="42">
        <f t="shared" si="8"/>
        <v>-6.704246022480905</v>
      </c>
      <c r="Q58" s="49">
        <f t="shared" si="9"/>
        <v>69</v>
      </c>
      <c r="R58" s="50">
        <f t="shared" si="10"/>
        <v>3</v>
      </c>
      <c r="S58" s="50">
        <f t="shared" si="11"/>
        <v>68</v>
      </c>
    </row>
    <row r="59" spans="1:19" s="2" customFormat="1" ht="12.75">
      <c r="A59" s="23" t="s">
        <v>208</v>
      </c>
      <c r="B59" s="34" t="s">
        <v>53</v>
      </c>
      <c r="C59" s="25" t="s">
        <v>132</v>
      </c>
      <c r="D59" s="26">
        <v>188831</v>
      </c>
      <c r="E59" s="27">
        <v>195408</v>
      </c>
      <c r="F59" s="28">
        <v>26055</v>
      </c>
      <c r="G59" s="28">
        <v>15436</v>
      </c>
      <c r="H59" s="29">
        <f t="shared" si="0"/>
        <v>10619</v>
      </c>
      <c r="I59" s="30">
        <f t="shared" si="1"/>
        <v>-4042</v>
      </c>
      <c r="J59" s="30">
        <f t="shared" si="2"/>
        <v>6577</v>
      </c>
      <c r="K59" s="33">
        <f t="shared" si="3"/>
        <v>0.0562354698116305</v>
      </c>
      <c r="L59" s="32">
        <f t="shared" si="4"/>
        <v>-0.02140538364993036</v>
      </c>
      <c r="M59" s="32">
        <f t="shared" si="5"/>
        <v>0.03483008616170014</v>
      </c>
      <c r="N59" s="64">
        <f t="shared" si="6"/>
        <v>13.561871647594337</v>
      </c>
      <c r="O59" s="42">
        <f t="shared" si="7"/>
        <v>8.034582642574025</v>
      </c>
      <c r="P59" s="42">
        <f t="shared" si="8"/>
        <v>-2.103898875439505</v>
      </c>
      <c r="Q59" s="49">
        <f t="shared" si="9"/>
        <v>11</v>
      </c>
      <c r="R59" s="50">
        <f t="shared" si="10"/>
        <v>56</v>
      </c>
      <c r="S59" s="50">
        <f t="shared" si="11"/>
        <v>56</v>
      </c>
    </row>
    <row r="60" spans="1:19" s="2" customFormat="1" ht="12.75">
      <c r="A60" s="23" t="s">
        <v>209</v>
      </c>
      <c r="B60" s="34" t="s">
        <v>54</v>
      </c>
      <c r="C60" s="25" t="s">
        <v>133</v>
      </c>
      <c r="D60" s="26">
        <v>17924</v>
      </c>
      <c r="E60" s="27">
        <v>18021</v>
      </c>
      <c r="F60" s="28">
        <v>2197</v>
      </c>
      <c r="G60" s="28">
        <v>1785</v>
      </c>
      <c r="H60" s="29">
        <f t="shared" si="0"/>
        <v>412</v>
      </c>
      <c r="I60" s="30">
        <f t="shared" si="1"/>
        <v>-315</v>
      </c>
      <c r="J60" s="30">
        <f t="shared" si="2"/>
        <v>97</v>
      </c>
      <c r="K60" s="33">
        <f t="shared" si="3"/>
        <v>0.02298594063825039</v>
      </c>
      <c r="L60" s="32">
        <f t="shared" si="4"/>
        <v>-0.017574202187011827</v>
      </c>
      <c r="M60" s="32">
        <f t="shared" si="5"/>
        <v>0.005411738451238563</v>
      </c>
      <c r="N60" s="64">
        <f t="shared" si="6"/>
        <v>12.224231464737795</v>
      </c>
      <c r="O60" s="42">
        <f t="shared" si="7"/>
        <v>9.931840311587147</v>
      </c>
      <c r="P60" s="42">
        <f t="shared" si="8"/>
        <v>-1.7526777020447908</v>
      </c>
      <c r="Q60" s="49">
        <f t="shared" si="9"/>
        <v>24</v>
      </c>
      <c r="R60" s="50">
        <f t="shared" si="10"/>
        <v>29</v>
      </c>
      <c r="S60" s="50">
        <f t="shared" si="11"/>
        <v>55</v>
      </c>
    </row>
    <row r="61" spans="1:19" s="2" customFormat="1" ht="12.75">
      <c r="A61" s="23" t="s">
        <v>210</v>
      </c>
      <c r="B61" s="34" t="s">
        <v>55</v>
      </c>
      <c r="C61" s="25" t="s">
        <v>134</v>
      </c>
      <c r="D61" s="26">
        <v>152307</v>
      </c>
      <c r="E61" s="27">
        <v>160331</v>
      </c>
      <c r="F61" s="28">
        <v>20611</v>
      </c>
      <c r="G61" s="28">
        <v>13297</v>
      </c>
      <c r="H61" s="29">
        <f t="shared" si="0"/>
        <v>7314</v>
      </c>
      <c r="I61" s="30">
        <f t="shared" si="1"/>
        <v>710</v>
      </c>
      <c r="J61" s="30">
        <f t="shared" si="2"/>
        <v>8024</v>
      </c>
      <c r="K61" s="33">
        <f t="shared" si="3"/>
        <v>0.04802143040044121</v>
      </c>
      <c r="L61" s="32">
        <f t="shared" si="4"/>
        <v>0.004661637350876847</v>
      </c>
      <c r="M61" s="32">
        <f t="shared" si="5"/>
        <v>0.05268306775131806</v>
      </c>
      <c r="N61" s="64">
        <f t="shared" si="6"/>
        <v>13.18521740799263</v>
      </c>
      <c r="O61" s="42">
        <f t="shared" si="7"/>
        <v>8.506323607494929</v>
      </c>
      <c r="P61" s="42">
        <f t="shared" si="8"/>
        <v>0.4541994255336843</v>
      </c>
      <c r="Q61" s="49">
        <f t="shared" si="9"/>
        <v>13</v>
      </c>
      <c r="R61" s="50">
        <f t="shared" si="10"/>
        <v>52</v>
      </c>
      <c r="S61" s="50">
        <f t="shared" si="11"/>
        <v>46</v>
      </c>
    </row>
    <row r="62" spans="1:19" s="2" customFormat="1" ht="12.75">
      <c r="A62" s="23" t="s">
        <v>211</v>
      </c>
      <c r="B62" s="34" t="s">
        <v>56</v>
      </c>
      <c r="C62" s="25" t="s">
        <v>135</v>
      </c>
      <c r="D62" s="26">
        <v>15347</v>
      </c>
      <c r="E62" s="27">
        <v>14755</v>
      </c>
      <c r="F62" s="28">
        <v>1642</v>
      </c>
      <c r="G62" s="28">
        <v>1724</v>
      </c>
      <c r="H62" s="29">
        <f t="shared" si="0"/>
        <v>-82</v>
      </c>
      <c r="I62" s="30">
        <f t="shared" si="1"/>
        <v>-510</v>
      </c>
      <c r="J62" s="30">
        <f t="shared" si="2"/>
        <v>-592</v>
      </c>
      <c r="K62" s="33">
        <f t="shared" si="3"/>
        <v>-0.005343063790968919</v>
      </c>
      <c r="L62" s="32">
        <f t="shared" si="4"/>
        <v>-0.03323125040724571</v>
      </c>
      <c r="M62" s="32">
        <f t="shared" si="5"/>
        <v>-0.03857431419821464</v>
      </c>
      <c r="N62" s="64">
        <f t="shared" si="6"/>
        <v>10.909574114676767</v>
      </c>
      <c r="O62" s="42">
        <f t="shared" si="7"/>
        <v>11.45438841273005</v>
      </c>
      <c r="P62" s="42">
        <f t="shared" si="8"/>
        <v>-3.388479170819215</v>
      </c>
      <c r="Q62" s="49">
        <f t="shared" si="9"/>
        <v>52</v>
      </c>
      <c r="R62" s="50">
        <f t="shared" si="10"/>
        <v>11</v>
      </c>
      <c r="S62" s="50">
        <f t="shared" si="11"/>
        <v>63</v>
      </c>
    </row>
    <row r="63" spans="1:19" s="2" customFormat="1" ht="12.75">
      <c r="A63" s="23" t="s">
        <v>212</v>
      </c>
      <c r="B63" s="34" t="s">
        <v>57</v>
      </c>
      <c r="C63" s="25" t="s">
        <v>229</v>
      </c>
      <c r="D63" s="26">
        <v>63155</v>
      </c>
      <c r="E63" s="27">
        <v>84345</v>
      </c>
      <c r="F63" s="28">
        <v>10719</v>
      </c>
      <c r="G63" s="28">
        <v>4537</v>
      </c>
      <c r="H63" s="29">
        <f t="shared" si="0"/>
        <v>6182</v>
      </c>
      <c r="I63" s="30">
        <f t="shared" si="1"/>
        <v>15008</v>
      </c>
      <c r="J63" s="30">
        <f t="shared" si="2"/>
        <v>21190</v>
      </c>
      <c r="K63" s="33">
        <f t="shared" si="3"/>
        <v>0.09788615311535112</v>
      </c>
      <c r="L63" s="32">
        <f t="shared" si="4"/>
        <v>0.23763755838809278</v>
      </c>
      <c r="M63" s="32">
        <f t="shared" si="5"/>
        <v>0.3355237115034439</v>
      </c>
      <c r="N63" s="64">
        <f t="shared" si="6"/>
        <v>14.534237288135595</v>
      </c>
      <c r="O63" s="42">
        <f t="shared" si="7"/>
        <v>6.151864406779661</v>
      </c>
      <c r="P63" s="42">
        <f t="shared" si="8"/>
        <v>20.349830508474575</v>
      </c>
      <c r="Q63" s="49">
        <f t="shared" si="9"/>
        <v>5</v>
      </c>
      <c r="R63" s="50">
        <f t="shared" si="10"/>
        <v>69</v>
      </c>
      <c r="S63" s="50">
        <f t="shared" si="11"/>
        <v>1</v>
      </c>
    </row>
    <row r="64" spans="1:19" s="2" customFormat="1" ht="12.75">
      <c r="A64" s="23" t="s">
        <v>213</v>
      </c>
      <c r="B64" s="34" t="s">
        <v>58</v>
      </c>
      <c r="C64" s="25" t="s">
        <v>136</v>
      </c>
      <c r="D64" s="26">
        <v>55225</v>
      </c>
      <c r="E64" s="27">
        <v>61976</v>
      </c>
      <c r="F64" s="28">
        <v>7618</v>
      </c>
      <c r="G64" s="28">
        <v>5293</v>
      </c>
      <c r="H64" s="29">
        <f t="shared" si="0"/>
        <v>2325</v>
      </c>
      <c r="I64" s="30">
        <f t="shared" si="1"/>
        <v>4426</v>
      </c>
      <c r="J64" s="30">
        <f t="shared" si="2"/>
        <v>6751</v>
      </c>
      <c r="K64" s="33">
        <f t="shared" si="3"/>
        <v>0.04210049796287913</v>
      </c>
      <c r="L64" s="32">
        <f t="shared" si="4"/>
        <v>0.08014486192847442</v>
      </c>
      <c r="M64" s="32">
        <f t="shared" si="5"/>
        <v>0.12224535989135356</v>
      </c>
      <c r="N64" s="64">
        <f t="shared" si="6"/>
        <v>12.999889079444715</v>
      </c>
      <c r="O64" s="42">
        <f t="shared" si="7"/>
        <v>9.032346140391294</v>
      </c>
      <c r="P64" s="42">
        <f t="shared" si="8"/>
        <v>7.552836579892664</v>
      </c>
      <c r="Q64" s="49">
        <f t="shared" si="9"/>
        <v>14</v>
      </c>
      <c r="R64" s="50">
        <f t="shared" si="10"/>
        <v>45</v>
      </c>
      <c r="S64" s="50">
        <f t="shared" si="11"/>
        <v>6</v>
      </c>
    </row>
    <row r="65" spans="1:19" s="2" customFormat="1" ht="12.75">
      <c r="A65" s="23" t="s">
        <v>214</v>
      </c>
      <c r="B65" s="34" t="s">
        <v>59</v>
      </c>
      <c r="C65" s="25" t="s">
        <v>137</v>
      </c>
      <c r="D65" s="26">
        <v>16196</v>
      </c>
      <c r="E65" s="27">
        <v>16557</v>
      </c>
      <c r="F65" s="28">
        <v>1884</v>
      </c>
      <c r="G65" s="28">
        <v>1881</v>
      </c>
      <c r="H65" s="29">
        <f t="shared" si="0"/>
        <v>3</v>
      </c>
      <c r="I65" s="30">
        <f t="shared" si="1"/>
        <v>358</v>
      </c>
      <c r="J65" s="30">
        <f t="shared" si="2"/>
        <v>361</v>
      </c>
      <c r="K65" s="33">
        <f t="shared" si="3"/>
        <v>0.00018523092121511484</v>
      </c>
      <c r="L65" s="32">
        <f t="shared" si="4"/>
        <v>0.022104223265003706</v>
      </c>
      <c r="M65" s="32">
        <f t="shared" si="5"/>
        <v>0.02228945418621882</v>
      </c>
      <c r="N65" s="64">
        <f t="shared" si="6"/>
        <v>11.504289683387782</v>
      </c>
      <c r="O65" s="42">
        <f t="shared" si="7"/>
        <v>11.485970750770921</v>
      </c>
      <c r="P65" s="42">
        <f t="shared" si="8"/>
        <v>2.18605929227857</v>
      </c>
      <c r="Q65" s="49">
        <f t="shared" si="9"/>
        <v>38</v>
      </c>
      <c r="R65" s="50">
        <f t="shared" si="10"/>
        <v>10</v>
      </c>
      <c r="S65" s="50">
        <f t="shared" si="11"/>
        <v>31</v>
      </c>
    </row>
    <row r="66" spans="1:19" s="2" customFormat="1" ht="12.75">
      <c r="A66" s="23" t="s">
        <v>215</v>
      </c>
      <c r="B66" s="34" t="s">
        <v>60</v>
      </c>
      <c r="C66" s="25" t="s">
        <v>138</v>
      </c>
      <c r="D66" s="26">
        <v>40664</v>
      </c>
      <c r="E66" s="27">
        <v>41949</v>
      </c>
      <c r="F66" s="28">
        <v>4718</v>
      </c>
      <c r="G66" s="28">
        <v>4328</v>
      </c>
      <c r="H66" s="29">
        <f t="shared" si="0"/>
        <v>390</v>
      </c>
      <c r="I66" s="30">
        <f t="shared" si="1"/>
        <v>895</v>
      </c>
      <c r="J66" s="30">
        <f t="shared" si="2"/>
        <v>1285</v>
      </c>
      <c r="K66" s="33">
        <f t="shared" si="3"/>
        <v>0.00959079283887468</v>
      </c>
      <c r="L66" s="32">
        <f t="shared" si="4"/>
        <v>0.022009639976391895</v>
      </c>
      <c r="M66" s="32">
        <f t="shared" si="5"/>
        <v>0.031600432815266574</v>
      </c>
      <c r="N66" s="64">
        <f t="shared" si="6"/>
        <v>11.421931173059932</v>
      </c>
      <c r="O66" s="42">
        <f t="shared" si="7"/>
        <v>10.47776984251873</v>
      </c>
      <c r="P66" s="42">
        <f t="shared" si="8"/>
        <v>2.1667292072676214</v>
      </c>
      <c r="Q66" s="49">
        <f t="shared" si="9"/>
        <v>40</v>
      </c>
      <c r="R66" s="50">
        <f t="shared" si="10"/>
        <v>23</v>
      </c>
      <c r="S66" s="50">
        <f t="shared" si="11"/>
        <v>32</v>
      </c>
    </row>
    <row r="67" spans="1:19" s="2" customFormat="1" ht="12.75">
      <c r="A67" s="23" t="s">
        <v>216</v>
      </c>
      <c r="B67" s="34" t="s">
        <v>61</v>
      </c>
      <c r="C67" s="25" t="s">
        <v>139</v>
      </c>
      <c r="D67" s="26">
        <v>112656</v>
      </c>
      <c r="E67" s="27">
        <v>115507</v>
      </c>
      <c r="F67" s="28">
        <v>14008</v>
      </c>
      <c r="G67" s="28">
        <v>10406</v>
      </c>
      <c r="H67" s="29">
        <f t="shared" si="0"/>
        <v>3602</v>
      </c>
      <c r="I67" s="30">
        <f t="shared" si="1"/>
        <v>-751</v>
      </c>
      <c r="J67" s="30">
        <f t="shared" si="2"/>
        <v>2851</v>
      </c>
      <c r="K67" s="33">
        <f t="shared" si="3"/>
        <v>0.03197344127254651</v>
      </c>
      <c r="L67" s="32">
        <f t="shared" si="4"/>
        <v>-0.006666311603465417</v>
      </c>
      <c r="M67" s="32">
        <f t="shared" si="5"/>
        <v>0.025307129669081097</v>
      </c>
      <c r="N67" s="64">
        <f t="shared" si="6"/>
        <v>12.278940932578902</v>
      </c>
      <c r="O67" s="42">
        <f t="shared" si="7"/>
        <v>9.121549067990866</v>
      </c>
      <c r="P67" s="42">
        <f t="shared" si="8"/>
        <v>-0.6583013021392601</v>
      </c>
      <c r="Q67" s="49">
        <f t="shared" si="9"/>
        <v>21</v>
      </c>
      <c r="R67" s="50">
        <f t="shared" si="10"/>
        <v>42</v>
      </c>
      <c r="S67" s="50">
        <f t="shared" si="11"/>
        <v>53</v>
      </c>
    </row>
    <row r="68" spans="1:19" s="2" customFormat="1" ht="12.75">
      <c r="A68" s="23" t="s">
        <v>217</v>
      </c>
      <c r="B68" s="34" t="s">
        <v>62</v>
      </c>
      <c r="C68" s="25" t="s">
        <v>140</v>
      </c>
      <c r="D68" s="26">
        <v>19680</v>
      </c>
      <c r="E68" s="27">
        <v>20689</v>
      </c>
      <c r="F68" s="28">
        <v>2469</v>
      </c>
      <c r="G68" s="28">
        <v>1810</v>
      </c>
      <c r="H68" s="29">
        <f t="shared" si="0"/>
        <v>659</v>
      </c>
      <c r="I68" s="30">
        <f t="shared" si="1"/>
        <v>350</v>
      </c>
      <c r="J68" s="30">
        <f t="shared" si="2"/>
        <v>1009</v>
      </c>
      <c r="K68" s="33">
        <f t="shared" si="3"/>
        <v>0.03348577235772358</v>
      </c>
      <c r="L68" s="32">
        <f t="shared" si="4"/>
        <v>0.017784552845528455</v>
      </c>
      <c r="M68" s="32">
        <f t="shared" si="5"/>
        <v>0.05127032520325203</v>
      </c>
      <c r="N68" s="64">
        <f t="shared" si="6"/>
        <v>12.232158339319776</v>
      </c>
      <c r="O68" s="42">
        <f t="shared" si="7"/>
        <v>8.96727687086626</v>
      </c>
      <c r="P68" s="42">
        <f t="shared" si="8"/>
        <v>1.7340038148083927</v>
      </c>
      <c r="Q68" s="49">
        <f t="shared" si="9"/>
        <v>23</v>
      </c>
      <c r="R68" s="50">
        <f t="shared" si="10"/>
        <v>47</v>
      </c>
      <c r="S68" s="50">
        <f t="shared" si="11"/>
        <v>36</v>
      </c>
    </row>
    <row r="69" spans="1:19" s="2" customFormat="1" ht="12.75">
      <c r="A69" s="23" t="s">
        <v>218</v>
      </c>
      <c r="B69" s="34" t="s">
        <v>63</v>
      </c>
      <c r="C69" s="25" t="s">
        <v>141</v>
      </c>
      <c r="D69" s="26">
        <v>27010</v>
      </c>
      <c r="E69" s="27">
        <v>28816</v>
      </c>
      <c r="F69" s="28">
        <v>3553</v>
      </c>
      <c r="G69" s="28">
        <v>2935</v>
      </c>
      <c r="H69" s="29">
        <f t="shared" si="0"/>
        <v>618</v>
      </c>
      <c r="I69" s="30">
        <f t="shared" si="1"/>
        <v>1188</v>
      </c>
      <c r="J69" s="30">
        <f t="shared" si="2"/>
        <v>1806</v>
      </c>
      <c r="K69" s="33">
        <f t="shared" si="3"/>
        <v>0.022880414661236578</v>
      </c>
      <c r="L69" s="32">
        <f t="shared" si="4"/>
        <v>0.0439837097371344</v>
      </c>
      <c r="M69" s="32">
        <f t="shared" si="5"/>
        <v>0.06686412439837097</v>
      </c>
      <c r="N69" s="64">
        <f t="shared" si="6"/>
        <v>12.728836026224341</v>
      </c>
      <c r="O69" s="42">
        <f t="shared" si="7"/>
        <v>10.514813886002939</v>
      </c>
      <c r="P69" s="42">
        <f t="shared" si="8"/>
        <v>4.256081395765413</v>
      </c>
      <c r="Q69" s="49">
        <f t="shared" si="9"/>
        <v>16</v>
      </c>
      <c r="R69" s="50">
        <f t="shared" si="10"/>
        <v>22</v>
      </c>
      <c r="S69" s="50">
        <f t="shared" si="11"/>
        <v>21</v>
      </c>
    </row>
    <row r="70" spans="1:19" s="2" customFormat="1" ht="12.75">
      <c r="A70" s="23" t="s">
        <v>219</v>
      </c>
      <c r="B70" s="34" t="s">
        <v>64</v>
      </c>
      <c r="C70" s="25" t="s">
        <v>142</v>
      </c>
      <c r="D70" s="26">
        <v>28056</v>
      </c>
      <c r="E70" s="27">
        <v>29773</v>
      </c>
      <c r="F70" s="28">
        <v>4139</v>
      </c>
      <c r="G70" s="28">
        <v>3011</v>
      </c>
      <c r="H70" s="29">
        <f t="shared" si="0"/>
        <v>1128</v>
      </c>
      <c r="I70" s="30">
        <f t="shared" si="1"/>
        <v>589</v>
      </c>
      <c r="J70" s="30">
        <f t="shared" si="2"/>
        <v>1717</v>
      </c>
      <c r="K70" s="33">
        <f t="shared" si="3"/>
        <v>0.04020530367835757</v>
      </c>
      <c r="L70" s="32">
        <f t="shared" si="4"/>
        <v>0.020993726832050186</v>
      </c>
      <c r="M70" s="32">
        <f t="shared" si="5"/>
        <v>0.06119903051040776</v>
      </c>
      <c r="N70" s="64">
        <f t="shared" si="6"/>
        <v>14.314617233567935</v>
      </c>
      <c r="O70" s="42">
        <f t="shared" si="7"/>
        <v>10.41346037455256</v>
      </c>
      <c r="P70" s="42">
        <f t="shared" si="8"/>
        <v>2.0370402393262896</v>
      </c>
      <c r="Q70" s="49">
        <f t="shared" si="9"/>
        <v>6</v>
      </c>
      <c r="R70" s="50">
        <f t="shared" si="10"/>
        <v>24</v>
      </c>
      <c r="S70" s="50">
        <f t="shared" si="11"/>
        <v>33</v>
      </c>
    </row>
    <row r="71" spans="1:19" s="2" customFormat="1" ht="12.75">
      <c r="A71" s="23" t="s">
        <v>220</v>
      </c>
      <c r="B71" s="34" t="s">
        <v>65</v>
      </c>
      <c r="C71" s="25" t="s">
        <v>143</v>
      </c>
      <c r="D71" s="26">
        <v>21033</v>
      </c>
      <c r="E71" s="27">
        <v>21430</v>
      </c>
      <c r="F71" s="28">
        <v>1820</v>
      </c>
      <c r="G71" s="28">
        <v>2599</v>
      </c>
      <c r="H71" s="29">
        <f t="shared" si="0"/>
        <v>-779</v>
      </c>
      <c r="I71" s="30">
        <f t="shared" si="1"/>
        <v>1176</v>
      </c>
      <c r="J71" s="30">
        <f t="shared" si="2"/>
        <v>397</v>
      </c>
      <c r="K71" s="33">
        <f t="shared" si="3"/>
        <v>-0.037037037037037035</v>
      </c>
      <c r="L71" s="32">
        <f t="shared" si="4"/>
        <v>0.05591213806874911</v>
      </c>
      <c r="M71" s="32">
        <f t="shared" si="5"/>
        <v>0.018875101031712072</v>
      </c>
      <c r="N71" s="64">
        <f t="shared" si="6"/>
        <v>8.572168711584203</v>
      </c>
      <c r="O71" s="42">
        <f t="shared" si="7"/>
        <v>12.241245319454585</v>
      </c>
      <c r="P71" s="42">
        <f t="shared" si="8"/>
        <v>5.538939782869792</v>
      </c>
      <c r="Q71" s="49">
        <f t="shared" si="9"/>
        <v>68</v>
      </c>
      <c r="R71" s="50">
        <f t="shared" si="10"/>
        <v>4</v>
      </c>
      <c r="S71" s="50">
        <f t="shared" si="11"/>
        <v>14</v>
      </c>
    </row>
    <row r="72" spans="1:19" s="2" customFormat="1" ht="12.75">
      <c r="A72" s="23" t="s">
        <v>221</v>
      </c>
      <c r="B72" s="34" t="s">
        <v>66</v>
      </c>
      <c r="C72" s="25" t="s">
        <v>144</v>
      </c>
      <c r="D72" s="26">
        <v>92013</v>
      </c>
      <c r="E72" s="27">
        <v>102228</v>
      </c>
      <c r="F72" s="28">
        <v>11770</v>
      </c>
      <c r="G72" s="28">
        <v>8227</v>
      </c>
      <c r="H72" s="29">
        <f t="shared" si="0"/>
        <v>3543</v>
      </c>
      <c r="I72" s="30">
        <f t="shared" si="1"/>
        <v>6672</v>
      </c>
      <c r="J72" s="30">
        <f t="shared" si="2"/>
        <v>10215</v>
      </c>
      <c r="K72" s="33">
        <f t="shared" si="3"/>
        <v>0.038505428580744024</v>
      </c>
      <c r="L72" s="32">
        <f t="shared" si="4"/>
        <v>0.07251149294121483</v>
      </c>
      <c r="M72" s="32">
        <f t="shared" si="5"/>
        <v>0.11101692152195886</v>
      </c>
      <c r="N72" s="64">
        <f t="shared" si="6"/>
        <v>12.118965614880484</v>
      </c>
      <c r="O72" s="42">
        <f t="shared" si="7"/>
        <v>8.47092014559233</v>
      </c>
      <c r="P72" s="42">
        <f t="shared" si="8"/>
        <v>6.869816362148053</v>
      </c>
      <c r="Q72" s="49">
        <f t="shared" si="9"/>
        <v>25</v>
      </c>
      <c r="R72" s="50">
        <f t="shared" si="10"/>
        <v>53</v>
      </c>
      <c r="S72" s="50">
        <f t="shared" si="11"/>
        <v>8</v>
      </c>
    </row>
    <row r="73" spans="1:19" s="2" customFormat="1" ht="12.75">
      <c r="A73" s="23" t="s">
        <v>222</v>
      </c>
      <c r="B73" s="34" t="s">
        <v>67</v>
      </c>
      <c r="C73" s="25" t="s">
        <v>145</v>
      </c>
      <c r="D73" s="26">
        <v>16036</v>
      </c>
      <c r="E73" s="27">
        <v>15911</v>
      </c>
      <c r="F73" s="28">
        <v>1713</v>
      </c>
      <c r="G73" s="28">
        <v>1809</v>
      </c>
      <c r="H73" s="29">
        <f aca="true" t="shared" si="12" ref="H73:H79">F73-G73</f>
        <v>-96</v>
      </c>
      <c r="I73" s="30">
        <f aca="true" t="shared" si="13" ref="I73:I79">J73-H73</f>
        <v>-29</v>
      </c>
      <c r="J73" s="30">
        <f aca="true" t="shared" si="14" ref="J73:J79">E73-D73</f>
        <v>-125</v>
      </c>
      <c r="K73" s="33">
        <f aca="true" t="shared" si="15" ref="K73:K79">H73/D73</f>
        <v>-0.005986530306809678</v>
      </c>
      <c r="L73" s="32">
        <f aca="true" t="shared" si="16" ref="L73:L79">I73/D73</f>
        <v>-0.0018084310301820902</v>
      </c>
      <c r="M73" s="32">
        <f aca="true" t="shared" si="17" ref="M73:M79">J73/D73</f>
        <v>-0.007794961336991768</v>
      </c>
      <c r="N73" s="64">
        <f aca="true" t="shared" si="18" ref="N73:N79">(F73/AVERAGE($D73:$E73))/10*1000</f>
        <v>10.724011644285849</v>
      </c>
      <c r="O73" s="42">
        <f aca="true" t="shared" si="19" ref="O73:O79">(G73/AVERAGE($D73:$E73))/10*1000</f>
        <v>11.325007042914828</v>
      </c>
      <c r="P73" s="42">
        <f aca="true" t="shared" si="20" ref="P73:P79">(I73/AVERAGE($D73:$E73))/10*1000</f>
        <v>-0.18155069333583748</v>
      </c>
      <c r="Q73" s="49">
        <f aca="true" t="shared" si="21" ref="Q73:Q79">RANK(N73,N$8:N$79)</f>
        <v>56</v>
      </c>
      <c r="R73" s="50">
        <f aca="true" t="shared" si="22" ref="R73:R79">RANK(O73,O$8:O$79)</f>
        <v>13</v>
      </c>
      <c r="S73" s="50">
        <f aca="true" t="shared" si="23" ref="S73:S79">RANK(P73,P$8:P$79)</f>
        <v>52</v>
      </c>
    </row>
    <row r="74" spans="1:19" s="2" customFormat="1" ht="12.75">
      <c r="A74" s="23" t="s">
        <v>223</v>
      </c>
      <c r="B74" s="34" t="s">
        <v>68</v>
      </c>
      <c r="C74" s="25" t="s">
        <v>146</v>
      </c>
      <c r="D74" s="26">
        <v>117496</v>
      </c>
      <c r="E74" s="27">
        <v>131887</v>
      </c>
      <c r="F74" s="28">
        <v>15001</v>
      </c>
      <c r="G74" s="28">
        <v>8778</v>
      </c>
      <c r="H74" s="29">
        <f t="shared" si="12"/>
        <v>6223</v>
      </c>
      <c r="I74" s="30">
        <f t="shared" si="13"/>
        <v>8168</v>
      </c>
      <c r="J74" s="30">
        <f t="shared" si="14"/>
        <v>14391</v>
      </c>
      <c r="K74" s="33">
        <f t="shared" si="15"/>
        <v>0.05296350514060053</v>
      </c>
      <c r="L74" s="32">
        <f t="shared" si="16"/>
        <v>0.06951726016204807</v>
      </c>
      <c r="M74" s="32">
        <f t="shared" si="17"/>
        <v>0.1224807653026486</v>
      </c>
      <c r="N74" s="64">
        <f t="shared" si="18"/>
        <v>12.03049125241095</v>
      </c>
      <c r="O74" s="42">
        <f t="shared" si="19"/>
        <v>7.039774162633379</v>
      </c>
      <c r="P74" s="42">
        <f t="shared" si="20"/>
        <v>6.550566798859586</v>
      </c>
      <c r="Q74" s="49">
        <f t="shared" si="21"/>
        <v>27</v>
      </c>
      <c r="R74" s="50">
        <f t="shared" si="22"/>
        <v>64</v>
      </c>
      <c r="S74" s="50">
        <f t="shared" si="23"/>
        <v>9</v>
      </c>
    </row>
    <row r="75" spans="1:19" s="2" customFormat="1" ht="12.75">
      <c r="A75" s="23" t="s">
        <v>224</v>
      </c>
      <c r="B75" s="34" t="s">
        <v>69</v>
      </c>
      <c r="C75" s="25" t="s">
        <v>147</v>
      </c>
      <c r="D75" s="26">
        <v>360767</v>
      </c>
      <c r="E75" s="27">
        <v>389891</v>
      </c>
      <c r="F75" s="28">
        <v>41739</v>
      </c>
      <c r="G75" s="28">
        <v>28273</v>
      </c>
      <c r="H75" s="29">
        <f t="shared" si="12"/>
        <v>13466</v>
      </c>
      <c r="I75" s="30">
        <f t="shared" si="13"/>
        <v>15658</v>
      </c>
      <c r="J75" s="30">
        <f t="shared" si="14"/>
        <v>29124</v>
      </c>
      <c r="K75" s="33">
        <f t="shared" si="15"/>
        <v>0.03732603037417502</v>
      </c>
      <c r="L75" s="32">
        <f t="shared" si="16"/>
        <v>0.04340197412734535</v>
      </c>
      <c r="M75" s="32">
        <f t="shared" si="17"/>
        <v>0.08072800450152037</v>
      </c>
      <c r="N75" s="64">
        <f t="shared" si="18"/>
        <v>11.120643488779178</v>
      </c>
      <c r="O75" s="42">
        <f t="shared" si="19"/>
        <v>7.532857839388909</v>
      </c>
      <c r="P75" s="42">
        <f t="shared" si="20"/>
        <v>4.171806601674798</v>
      </c>
      <c r="Q75" s="49">
        <f t="shared" si="21"/>
        <v>45</v>
      </c>
      <c r="R75" s="50">
        <f t="shared" si="22"/>
        <v>61</v>
      </c>
      <c r="S75" s="50">
        <f t="shared" si="23"/>
        <v>23</v>
      </c>
    </row>
    <row r="76" spans="1:19" s="2" customFormat="1" ht="12.75">
      <c r="A76" s="23" t="s">
        <v>225</v>
      </c>
      <c r="B76" s="34" t="s">
        <v>70</v>
      </c>
      <c r="C76" s="25" t="s">
        <v>148</v>
      </c>
      <c r="D76" s="26">
        <v>51825</v>
      </c>
      <c r="E76" s="27">
        <v>52410</v>
      </c>
      <c r="F76" s="28">
        <v>5717</v>
      </c>
      <c r="G76" s="28">
        <v>6767</v>
      </c>
      <c r="H76" s="29">
        <f t="shared" si="12"/>
        <v>-1050</v>
      </c>
      <c r="I76" s="30">
        <f t="shared" si="13"/>
        <v>1635</v>
      </c>
      <c r="J76" s="30">
        <f t="shared" si="14"/>
        <v>585</v>
      </c>
      <c r="K76" s="33">
        <f t="shared" si="15"/>
        <v>-0.020260492040520984</v>
      </c>
      <c r="L76" s="32">
        <f t="shared" si="16"/>
        <v>0.03154848046309696</v>
      </c>
      <c r="M76" s="32">
        <f t="shared" si="17"/>
        <v>0.011287988422575976</v>
      </c>
      <c r="N76" s="64">
        <f t="shared" si="18"/>
        <v>10.969444044706673</v>
      </c>
      <c r="O76" s="42">
        <f t="shared" si="19"/>
        <v>12.984122415695303</v>
      </c>
      <c r="P76" s="42">
        <f t="shared" si="20"/>
        <v>3.1371420348251546</v>
      </c>
      <c r="Q76" s="49">
        <f t="shared" si="21"/>
        <v>49</v>
      </c>
      <c r="R76" s="50">
        <f t="shared" si="22"/>
        <v>2</v>
      </c>
      <c r="S76" s="50">
        <f t="shared" si="23"/>
        <v>26</v>
      </c>
    </row>
    <row r="77" spans="1:19" s="2" customFormat="1" ht="12.75">
      <c r="A77" s="23" t="s">
        <v>226</v>
      </c>
      <c r="B77" s="34" t="s">
        <v>71</v>
      </c>
      <c r="C77" s="25" t="s">
        <v>149</v>
      </c>
      <c r="D77" s="26">
        <v>23066</v>
      </c>
      <c r="E77" s="27">
        <v>24496</v>
      </c>
      <c r="F77" s="28">
        <v>2349</v>
      </c>
      <c r="G77" s="28">
        <v>2566</v>
      </c>
      <c r="H77" s="29">
        <f t="shared" si="12"/>
        <v>-217</v>
      </c>
      <c r="I77" s="30">
        <f t="shared" si="13"/>
        <v>1647</v>
      </c>
      <c r="J77" s="30">
        <f t="shared" si="14"/>
        <v>1430</v>
      </c>
      <c r="K77" s="33">
        <f t="shared" si="15"/>
        <v>-0.009407786352206711</v>
      </c>
      <c r="L77" s="32">
        <f t="shared" si="16"/>
        <v>0.07140379779762421</v>
      </c>
      <c r="M77" s="32">
        <f t="shared" si="17"/>
        <v>0.0619960114454175</v>
      </c>
      <c r="N77" s="64">
        <f t="shared" si="18"/>
        <v>9.877633404818974</v>
      </c>
      <c r="O77" s="42">
        <f t="shared" si="19"/>
        <v>10.790126571632817</v>
      </c>
      <c r="P77" s="42">
        <f t="shared" si="20"/>
        <v>6.925696984988015</v>
      </c>
      <c r="Q77" s="49">
        <f t="shared" si="21"/>
        <v>63</v>
      </c>
      <c r="R77" s="50">
        <f t="shared" si="22"/>
        <v>18</v>
      </c>
      <c r="S77" s="50">
        <f t="shared" si="23"/>
        <v>7</v>
      </c>
    </row>
    <row r="78" spans="1:19" s="2" customFormat="1" ht="12.75">
      <c r="A78" s="23" t="s">
        <v>227</v>
      </c>
      <c r="B78" s="34" t="s">
        <v>72</v>
      </c>
      <c r="C78" s="25" t="s">
        <v>150</v>
      </c>
      <c r="D78" s="26">
        <v>156763</v>
      </c>
      <c r="E78" s="27">
        <v>166994</v>
      </c>
      <c r="F78" s="28">
        <v>18813</v>
      </c>
      <c r="G78" s="28">
        <v>12873</v>
      </c>
      <c r="H78" s="29">
        <f t="shared" si="12"/>
        <v>5940</v>
      </c>
      <c r="I78" s="30">
        <f t="shared" si="13"/>
        <v>4291</v>
      </c>
      <c r="J78" s="30">
        <f t="shared" si="14"/>
        <v>10231</v>
      </c>
      <c r="K78" s="33">
        <f t="shared" si="15"/>
        <v>0.037891594317536664</v>
      </c>
      <c r="L78" s="32">
        <f t="shared" si="16"/>
        <v>0.02737253050783667</v>
      </c>
      <c r="M78" s="32">
        <f t="shared" si="17"/>
        <v>0.06526412482537333</v>
      </c>
      <c r="N78" s="64">
        <f t="shared" si="18"/>
        <v>11.621679222379747</v>
      </c>
      <c r="O78" s="42">
        <f t="shared" si="19"/>
        <v>7.952260491665045</v>
      </c>
      <c r="P78" s="42">
        <f t="shared" si="20"/>
        <v>2.650753497221682</v>
      </c>
      <c r="Q78" s="49">
        <f t="shared" si="21"/>
        <v>34</v>
      </c>
      <c r="R78" s="50">
        <f t="shared" si="22"/>
        <v>57</v>
      </c>
      <c r="S78" s="50">
        <f t="shared" si="23"/>
        <v>27</v>
      </c>
    </row>
    <row r="79" spans="1:19" s="2" customFormat="1" ht="12.75">
      <c r="A79" s="23" t="s">
        <v>228</v>
      </c>
      <c r="B79" s="34" t="s">
        <v>73</v>
      </c>
      <c r="C79" s="25" t="s">
        <v>151</v>
      </c>
      <c r="D79" s="26">
        <v>75555</v>
      </c>
      <c r="E79" s="27">
        <v>74749</v>
      </c>
      <c r="F79" s="28">
        <v>8853</v>
      </c>
      <c r="G79" s="28">
        <v>6973</v>
      </c>
      <c r="H79" s="29">
        <f t="shared" si="12"/>
        <v>1880</v>
      </c>
      <c r="I79" s="30">
        <f t="shared" si="13"/>
        <v>-2686</v>
      </c>
      <c r="J79" s="30">
        <f t="shared" si="14"/>
        <v>-806</v>
      </c>
      <c r="K79" s="33">
        <f t="shared" si="15"/>
        <v>0.024882535900999272</v>
      </c>
      <c r="L79" s="32">
        <f t="shared" si="16"/>
        <v>-0.035550261398980876</v>
      </c>
      <c r="M79" s="32">
        <f t="shared" si="17"/>
        <v>-0.010667725497981603</v>
      </c>
      <c r="N79" s="64">
        <f t="shared" si="18"/>
        <v>11.780125612092824</v>
      </c>
      <c r="O79" s="42">
        <f t="shared" si="19"/>
        <v>9.27852884820098</v>
      </c>
      <c r="P79" s="42">
        <f t="shared" si="20"/>
        <v>-3.574089844581648</v>
      </c>
      <c r="Q79" s="49">
        <f t="shared" si="21"/>
        <v>30</v>
      </c>
      <c r="R79" s="50">
        <f t="shared" si="22"/>
        <v>38</v>
      </c>
      <c r="S79" s="50">
        <f t="shared" si="23"/>
        <v>64</v>
      </c>
    </row>
    <row r="80" spans="1:13" s="2" customFormat="1" ht="12">
      <c r="A80" s="3"/>
      <c r="B80" s="4"/>
      <c r="C80" s="6"/>
      <c r="D80" s="7"/>
      <c r="E80" s="7"/>
      <c r="F80" s="8"/>
      <c r="G80" s="8"/>
      <c r="H80" s="12"/>
      <c r="I80" s="8"/>
      <c r="J80" s="8"/>
      <c r="K80" s="13"/>
      <c r="L80" s="14"/>
      <c r="M80" s="14"/>
    </row>
    <row r="81" spans="1:16" s="2" customFormat="1" ht="13.5" customHeight="1">
      <c r="A81" s="9"/>
      <c r="B81" s="15"/>
      <c r="C81" s="51" t="s">
        <v>152</v>
      </c>
      <c r="D81" s="52">
        <f aca="true" t="shared" si="24" ref="D81:J81">SUM(D8:D79)</f>
        <v>5363715</v>
      </c>
      <c r="E81" s="52">
        <f t="shared" si="24"/>
        <v>5686986</v>
      </c>
      <c r="F81" s="53">
        <f t="shared" si="24"/>
        <v>707680</v>
      </c>
      <c r="G81" s="54">
        <f t="shared" si="24"/>
        <v>462102</v>
      </c>
      <c r="H81" s="53">
        <f t="shared" si="24"/>
        <v>245578</v>
      </c>
      <c r="I81" s="53">
        <f t="shared" si="24"/>
        <v>77693</v>
      </c>
      <c r="J81" s="53">
        <f t="shared" si="24"/>
        <v>323271</v>
      </c>
      <c r="K81" s="55">
        <f>H81/D81</f>
        <v>0.04578505755805445</v>
      </c>
      <c r="L81" s="55">
        <f>I81/D81</f>
        <v>0.014484923229515364</v>
      </c>
      <c r="M81" s="55">
        <f>J81/D81</f>
        <v>0.06026998078756981</v>
      </c>
      <c r="N81" s="56">
        <f>(F81/AVERAGE($D81:$E81))/10*1000</f>
        <v>12.807875265107617</v>
      </c>
      <c r="O81" s="56">
        <f>(G81/AVERAGE($D81:$E81))/10*1000</f>
        <v>8.363306544987507</v>
      </c>
      <c r="P81" s="56">
        <f>(I81/AVERAGE($D81:$E81))/10*1000</f>
        <v>1.4061189421376978</v>
      </c>
    </row>
    <row r="82" spans="1:13" s="2" customFormat="1" ht="12">
      <c r="A82" s="9"/>
      <c r="B82" s="5"/>
      <c r="C82" s="9"/>
      <c r="D82" s="10"/>
      <c r="E82" s="10"/>
      <c r="K82" s="11"/>
      <c r="L82" s="11"/>
      <c r="M82" s="11"/>
    </row>
    <row r="83" spans="1:13" s="2" customFormat="1" ht="12.75">
      <c r="A83"/>
      <c r="B83"/>
      <c r="C83"/>
      <c r="D83"/>
      <c r="E83"/>
      <c r="F83"/>
      <c r="G83"/>
      <c r="H83"/>
      <c r="I83"/>
      <c r="J83"/>
      <c r="K83"/>
      <c r="L83"/>
      <c r="M83"/>
    </row>
    <row r="84" spans="1:13" s="2" customFormat="1" ht="12" customHeight="1">
      <c r="A84"/>
      <c r="B84"/>
      <c r="C84"/>
      <c r="D84"/>
      <c r="E84"/>
      <c r="F84"/>
      <c r="G84"/>
      <c r="H84"/>
      <c r="I84"/>
      <c r="J84"/>
      <c r="K84"/>
      <c r="L84"/>
      <c r="M84"/>
    </row>
  </sheetData>
  <mergeCells count="15">
    <mergeCell ref="N5:P6"/>
    <mergeCell ref="Q5:S6"/>
    <mergeCell ref="E5:E7"/>
    <mergeCell ref="F6:F7"/>
    <mergeCell ref="G6:G7"/>
    <mergeCell ref="H6:H7"/>
    <mergeCell ref="M6:M7"/>
    <mergeCell ref="I6:I7"/>
    <mergeCell ref="J6:J7"/>
    <mergeCell ref="K6:K7"/>
    <mergeCell ref="L6:L7"/>
    <mergeCell ref="A5:A7"/>
    <mergeCell ref="B5:B7"/>
    <mergeCell ref="C5:C7"/>
    <mergeCell ref="D5:D7"/>
  </mergeCells>
  <printOptions gridLines="1" horizontalCentered="1"/>
  <pageMargins left="0.5" right="0.5" top="1" bottom="1" header="0.5" footer="0.5"/>
  <pageSetup fitToHeight="0" fitToWidth="1" horizontalDpi="600" verticalDpi="600" orientation="landscape" scale="66" r:id="rId1"/>
  <headerFooter alignWithMargins="0">
    <oddHeader>&amp;C&amp;"Arial,Bold"&amp;9Workbook: &amp;"Arial,Regular"&amp;F;
&amp;"Arial,Bold"Worksheet: &amp;"Arial,Regular"&amp;A</oddHeader>
    <oddFooter>&amp;L&amp;9printed &amp;D &amp;T&amp;C&amp;9page &amp;P of &amp;N&amp;R&amp;9prepared by David Egan-Robertson
WI Demographic Services Center
April 2011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Demographic Services Center</Manager>
  <Company>Department of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County Components of Change, 2000-2010</dc:title>
  <dc:subject>Census 2010</dc:subject>
  <dc:creator>David Egan-Robertson</dc:creator>
  <cp:keywords/>
  <dc:description>estimated county-level components of change (births, deaths, natural increase and net migration)
for intercensal period 4/1/2000 - 4/1/2010</dc:description>
  <cp:lastModifiedBy>David Egan-Robertson</cp:lastModifiedBy>
  <cp:lastPrinted>2011-04-05T21:21:46Z</cp:lastPrinted>
  <dcterms:created xsi:type="dcterms:W3CDTF">2002-12-12T20:57:34Z</dcterms:created>
  <dcterms:modified xsi:type="dcterms:W3CDTF">2011-04-05T21:23:11Z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visi">
    <vt:lpwstr>DIR</vt:lpwstr>
  </property>
  <property fmtid="{D5CDD505-2E9C-101B-9397-08002B2CF9AE}" pid="4" name="_dlc_Doc">
    <vt:lpwstr>33E6D4FPPFNA-1999820295-44</vt:lpwstr>
  </property>
  <property fmtid="{D5CDD505-2E9C-101B-9397-08002B2CF9AE}" pid="5" name="_dlc_DocIdItemGu">
    <vt:lpwstr>0b2f8b22-999c-4db5-979d-c5c2eec1d456</vt:lpwstr>
  </property>
  <property fmtid="{D5CDD505-2E9C-101B-9397-08002B2CF9AE}" pid="6" name="_dlc_DocIdU">
    <vt:lpwstr>https://doa.wi.gov/_layouts/15/DocIdRedir.aspx?ID=33E6D4FPPFNA-1999820295-44, 33E6D4FPPFNA-1999820295-44</vt:lpwstr>
  </property>
</Properties>
</file>